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dmg365.sharepoint.com/sites/JUDS/Documentos Compartilhados/General/01 - LICITAÇÕES/Fase externa/Editais 2024/24-2024 - Telefonia fixa/"/>
    </mc:Choice>
  </mc:AlternateContent>
  <xr:revisionPtr revIDLastSave="145" documentId="8_{A9687950-1EBC-4357-999E-FA6B538A3830}" xr6:coauthVersionLast="47" xr6:coauthVersionMax="47" xr10:uidLastSave="{D69280C1-3521-43C3-951B-20AB2E859615}"/>
  <bookViews>
    <workbookView xWindow="-120" yWindow="-120" windowWidth="24240" windowHeight="13740" xr2:uid="{36F87D3A-8D9D-4B46-ABAE-FE8D92663D5E}"/>
  </bookViews>
  <sheets>
    <sheet name="24-2024 - PROPOSTA ORIGINA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7" i="1" l="1"/>
  <c r="H39" i="1"/>
  <c r="H26" i="1"/>
  <c r="K19" i="1"/>
  <c r="K5" i="1"/>
  <c r="G9" i="1"/>
  <c r="G10" i="1" s="1"/>
  <c r="K44" i="1"/>
  <c r="K45" i="1"/>
  <c r="K46" i="1"/>
  <c r="K43" i="1"/>
  <c r="F45" i="1"/>
  <c r="G45" i="1" s="1"/>
  <c r="I45" i="1"/>
  <c r="J45" i="1" s="1"/>
  <c r="F46" i="1"/>
  <c r="G46" i="1"/>
  <c r="I46" i="1"/>
  <c r="J46" i="1" s="1"/>
  <c r="G31" i="1"/>
  <c r="H31" i="1" s="1"/>
  <c r="J31" i="1"/>
  <c r="K31" i="1" s="1"/>
  <c r="L31" i="1"/>
  <c r="G32" i="1"/>
  <c r="H32" i="1" s="1"/>
  <c r="J32" i="1"/>
  <c r="K32" i="1" s="1"/>
  <c r="L32" i="1"/>
  <c r="G33" i="1"/>
  <c r="H33" i="1" s="1"/>
  <c r="J33" i="1"/>
  <c r="K33" i="1" s="1"/>
  <c r="L33" i="1"/>
  <c r="G34" i="1"/>
  <c r="H34" i="1" s="1"/>
  <c r="J34" i="1"/>
  <c r="K34" i="1" s="1"/>
  <c r="L34" i="1"/>
  <c r="G35" i="1"/>
  <c r="H35" i="1" s="1"/>
  <c r="J35" i="1"/>
  <c r="K35" i="1" s="1"/>
  <c r="L35" i="1"/>
  <c r="G36" i="1"/>
  <c r="H36" i="1" s="1"/>
  <c r="J36" i="1"/>
  <c r="K36" i="1" s="1"/>
  <c r="L36" i="1"/>
  <c r="G37" i="1"/>
  <c r="H37" i="1" s="1"/>
  <c r="J37" i="1"/>
  <c r="K37" i="1" s="1"/>
  <c r="L37" i="1"/>
  <c r="G38" i="1"/>
  <c r="H38" i="1" s="1"/>
  <c r="J38" i="1"/>
  <c r="K38" i="1" s="1"/>
  <c r="L38" i="1"/>
  <c r="G30" i="1"/>
  <c r="H30" i="1" s="1"/>
  <c r="L30" i="1"/>
  <c r="J30" i="1"/>
  <c r="K30" i="1" s="1"/>
  <c r="G14" i="1"/>
  <c r="H14" i="1" s="1"/>
  <c r="F19" i="1"/>
  <c r="G19" i="1" s="1"/>
  <c r="G24" i="1"/>
  <c r="H24" i="1" s="1"/>
  <c r="G25" i="1"/>
  <c r="H25" i="1" s="1"/>
  <c r="F43" i="1"/>
  <c r="G43" i="1" s="1"/>
  <c r="F44" i="1"/>
  <c r="G44" i="1" s="1"/>
  <c r="J14" i="1"/>
  <c r="K14" i="1" s="1"/>
  <c r="K15" i="1" s="1"/>
  <c r="I19" i="1"/>
  <c r="J19" i="1" s="1"/>
  <c r="J20" i="1" s="1"/>
  <c r="J24" i="1"/>
  <c r="K24" i="1" s="1"/>
  <c r="J25" i="1"/>
  <c r="K25" i="1" s="1"/>
  <c r="I43" i="1"/>
  <c r="J43" i="1" s="1"/>
  <c r="I44" i="1"/>
  <c r="J44" i="1" s="1"/>
  <c r="L25" i="1"/>
  <c r="L14" i="1"/>
  <c r="L24" i="1"/>
  <c r="H9" i="1"/>
  <c r="I5" i="1"/>
  <c r="J5" i="1" s="1"/>
  <c r="J6" i="1" s="1"/>
  <c r="F5" i="1"/>
  <c r="G5" i="1" s="1"/>
  <c r="I6" i="1" l="1"/>
  <c r="K39" i="1"/>
  <c r="L39" i="1" s="1"/>
  <c r="K26" i="1"/>
  <c r="L26" i="1" s="1"/>
  <c r="J47" i="1"/>
  <c r="K47" i="1" s="1"/>
  <c r="C50" i="1" l="1"/>
  <c r="C49" i="1"/>
</calcChain>
</file>

<file path=xl/sharedStrings.xml><?xml version="1.0" encoding="utf-8"?>
<sst xmlns="http://schemas.openxmlformats.org/spreadsheetml/2006/main" count="134" uniqueCount="51">
  <si>
    <t>Item</t>
  </si>
  <si>
    <t>Descrição</t>
  </si>
  <si>
    <t>STFC LOCAL – FIXO-FIXO</t>
  </si>
  <si>
    <t xml:space="preserve">STFC LDI - FIXO-FIXO – FIXO-MÓVEL </t>
  </si>
  <si>
    <t>STFC DDG</t>
  </si>
  <si>
    <t>Instalação do E1 SIP  (Taxa Única)</t>
  </si>
  <si>
    <t xml:space="preserve">Tipo de telefone ou rede de destino </t>
  </si>
  <si>
    <t>Horário das chamadas</t>
  </si>
  <si>
    <t>FIXO</t>
  </si>
  <si>
    <t>FLAT</t>
  </si>
  <si>
    <r>
      <t xml:space="preserve">PREENCHER </t>
    </r>
    <r>
      <rPr>
        <b/>
        <sz val="12"/>
        <color theme="1"/>
        <rFont val="Arial"/>
        <family val="2"/>
      </rPr>
      <t>SOMENTE</t>
    </r>
    <r>
      <rPr>
        <sz val="12"/>
        <color theme="1"/>
        <rFont val="Arial"/>
        <family val="2"/>
      </rPr>
      <t xml:space="preserve"> AS CÉLULAS AMARELAS</t>
    </r>
  </si>
  <si>
    <r>
      <t xml:space="preserve">Valor Mensal (R$) </t>
    </r>
    <r>
      <rPr>
        <b/>
        <sz val="12"/>
        <color rgb="FFFF0000"/>
        <rFont val="Arial"/>
        <family val="2"/>
      </rPr>
      <t>REFERÊNCIA</t>
    </r>
  </si>
  <si>
    <r>
      <t xml:space="preserve">Valor Mensal (R$) </t>
    </r>
    <r>
      <rPr>
        <b/>
        <sz val="12"/>
        <color rgb="FF0070C0"/>
        <rFont val="Arial"/>
        <family val="2"/>
      </rPr>
      <t>PROPOSTA</t>
    </r>
  </si>
  <si>
    <t>TOTAL 1</t>
  </si>
  <si>
    <t>TOTAL 2</t>
  </si>
  <si>
    <t>CONFERÊNCIA</t>
  </si>
  <si>
    <r>
      <t xml:space="preserve">Valor total da taxa (R$) </t>
    </r>
    <r>
      <rPr>
        <b/>
        <sz val="12"/>
        <color rgb="FFFF0000"/>
        <rFont val="Arial"/>
        <family val="2"/>
      </rPr>
      <t>REFERÊNCIA</t>
    </r>
  </si>
  <si>
    <r>
      <t xml:space="preserve">Valor por Minuto (R$) </t>
    </r>
    <r>
      <rPr>
        <b/>
        <sz val="12"/>
        <color rgb="FF0070C0"/>
        <rFont val="Arial"/>
        <family val="2"/>
      </rPr>
      <t>PROPOSTA</t>
    </r>
  </si>
  <si>
    <r>
      <t xml:space="preserve">Valor por Minuto (R$) </t>
    </r>
    <r>
      <rPr>
        <b/>
        <sz val="12"/>
        <color rgb="FFFF0000"/>
        <rFont val="Arial"/>
        <family val="2"/>
      </rPr>
      <t>REFERÊNCIA</t>
    </r>
  </si>
  <si>
    <t xml:space="preserve">Volume de tráfego mensal em minutos </t>
  </si>
  <si>
    <t xml:space="preserve">Quantidade </t>
  </si>
  <si>
    <r>
      <t xml:space="preserve">Valor total da taxa (R$) </t>
    </r>
    <r>
      <rPr>
        <b/>
        <sz val="12"/>
        <color rgb="FF0070C0"/>
        <rFont val="Arial"/>
        <family val="2"/>
      </rPr>
      <t>PROPOSTA</t>
    </r>
  </si>
  <si>
    <r>
      <t xml:space="preserve">Valor da taxa (R$) </t>
    </r>
    <r>
      <rPr>
        <b/>
        <sz val="12"/>
        <color rgb="FFFF0000"/>
        <rFont val="Arial"/>
        <family val="2"/>
      </rPr>
      <t>REFERÊNCIA</t>
    </r>
  </si>
  <si>
    <t>STFC LOCAL – FIXO-MOVEL</t>
  </si>
  <si>
    <t>VC1</t>
  </si>
  <si>
    <r>
      <t xml:space="preserve">Valor do item para 12 meses (R$) </t>
    </r>
    <r>
      <rPr>
        <b/>
        <sz val="12"/>
        <color rgb="FFFF0000"/>
        <rFont val="Arial"/>
        <family val="2"/>
      </rPr>
      <t>REFERÊNCIA</t>
    </r>
  </si>
  <si>
    <r>
      <t xml:space="preserve">Valor do item para 12 meses (R$) </t>
    </r>
    <r>
      <rPr>
        <b/>
        <sz val="12"/>
        <color rgb="FF0070C0"/>
        <rFont val="Arial"/>
        <family val="2"/>
      </rPr>
      <t>PROPOSTA</t>
    </r>
  </si>
  <si>
    <t>VC2</t>
  </si>
  <si>
    <t>VC3</t>
  </si>
  <si>
    <t>NORMAL</t>
  </si>
  <si>
    <t>Localidade ou Área  de Destino das Chamadas / Grupo / conforme Regulamentação da Anatel</t>
  </si>
  <si>
    <t>TOTAL 3</t>
  </si>
  <si>
    <t>STFC LDN – FIXO-FIXO</t>
  </si>
  <si>
    <t>TOTAL 4</t>
  </si>
  <si>
    <t>STFC LDN – FIXO-MOVEL</t>
  </si>
  <si>
    <t>TOTAL 5</t>
  </si>
  <si>
    <t>TOTAL 6</t>
  </si>
  <si>
    <t>FIXO-MOVEL</t>
  </si>
  <si>
    <t>Tipo</t>
  </si>
  <si>
    <t>FIXO-MÓVEL</t>
  </si>
  <si>
    <t xml:space="preserve">FIXO-FIXO / FIXO-MÓVEL </t>
  </si>
  <si>
    <t>Modalidade</t>
  </si>
  <si>
    <t>Origem</t>
  </si>
  <si>
    <t>Nacional - local</t>
  </si>
  <si>
    <t>Nacional - LD</t>
  </si>
  <si>
    <t>MOVEL</t>
  </si>
  <si>
    <t>TOTAL 7</t>
  </si>
  <si>
    <t>PROPOSTA GLOBAL PARA 12 MESES:</t>
  </si>
  <si>
    <t>OBS: A TAXA DE INSTALAÇÃO SERÁ COBRADA APENAS UMA VEZ, APÓS SUA EXECUÇÃO</t>
  </si>
  <si>
    <r>
      <t xml:space="preserve">Valor da taxa para uma instalação (R$) </t>
    </r>
    <r>
      <rPr>
        <b/>
        <sz val="12"/>
        <color rgb="FF0070C0"/>
        <rFont val="Arial"/>
        <family val="2"/>
      </rPr>
      <t>PROPOSTA</t>
    </r>
  </si>
  <si>
    <t>PROPOSTA GLOBAL PARA 05 ANOS: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</si>
</sst>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&quot;R$&quot;\ #,##0.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FF0000"/>
      <name val="Arial"/>
      <family val="2"/>
    </font>
    <font>
      <b/>
      <sz val="12"/>
      <color rgb="FF000000"/>
      <name val="Arial"/>
      <family val="2"/>
    </font>
    <font>
      <b/>
      <sz val="12"/>
      <color rgb="FFFF0000"/>
      <name val="Arial"/>
      <family val="2"/>
    </font>
    <font>
      <b/>
      <sz val="12"/>
      <color rgb="FF0070C0"/>
      <name val="Arial"/>
      <family val="2"/>
    </font>
    <font>
      <sz val="12"/>
      <color rgb="FF000000"/>
      <name val="Arial"/>
      <family val="2"/>
    </font>
    <font>
      <b/>
      <sz val="12"/>
      <color indexed="8"/>
      <name val="Arial"/>
      <family val="2"/>
    </font>
    <font>
      <b/>
      <sz val="12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2" fillId="0" borderId="0" xfId="0" applyFont="1"/>
    <xf numFmtId="0" fontId="5" fillId="0" borderId="4" xfId="0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0" fontId="4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164" fontId="2" fillId="0" borderId="4" xfId="2" applyNumberFormat="1" applyFont="1" applyFill="1" applyBorder="1" applyAlignment="1" applyProtection="1">
      <alignment horizontal="center" vertical="center" wrapText="1"/>
    </xf>
    <xf numFmtId="164" fontId="3" fillId="0" borderId="0" xfId="0" applyNumberFormat="1" applyFont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4" fillId="0" borderId="0" xfId="0" applyFont="1"/>
    <xf numFmtId="0" fontId="5" fillId="3" borderId="4" xfId="0" applyFont="1" applyFill="1" applyBorder="1" applyAlignment="1">
      <alignment horizontal="left" vertical="center"/>
    </xf>
    <xf numFmtId="0" fontId="2" fillId="3" borderId="0" xfId="0" applyFont="1" applyFill="1"/>
    <xf numFmtId="0" fontId="4" fillId="3" borderId="0" xfId="0" applyFont="1" applyFill="1"/>
    <xf numFmtId="0" fontId="2" fillId="0" borderId="4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/>
    </xf>
    <xf numFmtId="0" fontId="4" fillId="0" borderId="2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/>
    <xf numFmtId="164" fontId="3" fillId="0" borderId="3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164" fontId="2" fillId="0" borderId="5" xfId="2" applyNumberFormat="1" applyFont="1" applyFill="1" applyBorder="1" applyAlignment="1" applyProtection="1">
      <alignment horizontal="center" vertical="center" wrapText="1"/>
    </xf>
    <xf numFmtId="164" fontId="3" fillId="0" borderId="3" xfId="0" applyNumberFormat="1" applyFont="1" applyBorder="1" applyAlignment="1">
      <alignment horizontal="center" vertical="center"/>
    </xf>
    <xf numFmtId="164" fontId="3" fillId="4" borderId="0" xfId="0" applyNumberFormat="1" applyFont="1" applyFill="1" applyAlignment="1">
      <alignment vertical="top"/>
    </xf>
    <xf numFmtId="0" fontId="3" fillId="0" borderId="4" xfId="0" applyFont="1" applyBorder="1" applyAlignment="1" applyProtection="1">
      <alignment horizontal="center" vertical="center"/>
      <protection locked="0"/>
    </xf>
    <xf numFmtId="3" fontId="2" fillId="0" borderId="5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64" fontId="3" fillId="2" borderId="5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4" fontId="2" fillId="0" borderId="5" xfId="1" applyFont="1" applyBorder="1" applyAlignment="1" applyProtection="1">
      <alignment horizontal="center" vertical="center"/>
    </xf>
    <xf numFmtId="44" fontId="3" fillId="2" borderId="5" xfId="1" applyFont="1" applyFill="1" applyBorder="1" applyAlignment="1" applyProtection="1">
      <alignment horizontal="center" vertical="center" wrapText="1"/>
      <protection locked="0"/>
    </xf>
    <xf numFmtId="44" fontId="2" fillId="0" borderId="2" xfId="0" applyNumberFormat="1" applyFont="1" applyBorder="1" applyAlignment="1">
      <alignment horizontal="center" vertical="center"/>
    </xf>
    <xf numFmtId="0" fontId="3" fillId="0" borderId="3" xfId="0" applyFont="1" applyBorder="1"/>
    <xf numFmtId="0" fontId="2" fillId="0" borderId="2" xfId="0" applyFont="1" applyBorder="1"/>
    <xf numFmtId="164" fontId="3" fillId="0" borderId="4" xfId="1" applyNumberFormat="1" applyFont="1" applyBorder="1" applyAlignment="1" applyProtection="1">
      <alignment horizontal="center" vertical="center"/>
    </xf>
    <xf numFmtId="164" fontId="3" fillId="2" borderId="4" xfId="0" applyNumberFormat="1" applyFont="1" applyFill="1" applyBorder="1" applyAlignment="1" applyProtection="1">
      <alignment horizontal="center" vertical="center"/>
      <protection locked="0"/>
    </xf>
    <xf numFmtId="164" fontId="3" fillId="0" borderId="4" xfId="0" applyNumberFormat="1" applyFont="1" applyBorder="1" applyAlignment="1">
      <alignment horizontal="center"/>
    </xf>
    <xf numFmtId="0" fontId="2" fillId="0" borderId="4" xfId="0" applyFont="1" applyBorder="1"/>
    <xf numFmtId="164" fontId="3" fillId="2" borderId="4" xfId="1" applyNumberFormat="1" applyFont="1" applyFill="1" applyBorder="1" applyAlignment="1" applyProtection="1">
      <alignment horizontal="center" vertical="center"/>
      <protection locked="0"/>
    </xf>
    <xf numFmtId="164" fontId="3" fillId="2" borderId="5" xfId="0" applyNumberFormat="1" applyFont="1" applyFill="1" applyBorder="1" applyAlignment="1" applyProtection="1">
      <alignment horizontal="center" vertical="center"/>
      <protection locked="0"/>
    </xf>
    <xf numFmtId="0" fontId="10" fillId="5" borderId="0" xfId="0" applyFont="1" applyFill="1" applyAlignment="1">
      <alignment horizontal="center" vertical="center" wrapText="1"/>
    </xf>
    <xf numFmtId="164" fontId="3" fillId="6" borderId="0" xfId="0" applyNumberFormat="1" applyFont="1" applyFill="1" applyAlignment="1">
      <alignment vertical="top"/>
    </xf>
    <xf numFmtId="0" fontId="2" fillId="6" borderId="0" xfId="0" applyFont="1" applyFill="1" applyAlignment="1">
      <alignment horizontal="left" vertical="top"/>
    </xf>
    <xf numFmtId="0" fontId="3" fillId="6" borderId="0" xfId="0" applyFont="1" applyFill="1" applyAlignment="1">
      <alignment horizontal="left" vertical="top"/>
    </xf>
    <xf numFmtId="0" fontId="2" fillId="4" borderId="0" xfId="0" applyFont="1" applyFill="1" applyAlignment="1">
      <alignment horizontal="left" vertical="top"/>
    </xf>
    <xf numFmtId="0" fontId="3" fillId="4" borderId="0" xfId="0" applyFont="1" applyFill="1" applyAlignment="1">
      <alignment horizontal="left" vertical="top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00E7E-DC9E-4C6C-8083-ADC2D8D6D9B0}">
  <sheetPr>
    <pageSetUpPr fitToPage="1"/>
  </sheetPr>
  <dimension ref="A1:L50"/>
  <sheetViews>
    <sheetView tabSelected="1" topLeftCell="B1" zoomScaleNormal="100" workbookViewId="0">
      <selection activeCell="C50" sqref="C50"/>
    </sheetView>
  </sheetViews>
  <sheetFormatPr defaultColWidth="9.140625" defaultRowHeight="15" x14ac:dyDescent="0.2"/>
  <cols>
    <col min="1" max="1" width="13.140625" style="7" customWidth="1"/>
    <col min="2" max="2" width="42" style="7" bestFit="1" customWidth="1"/>
    <col min="3" max="3" width="38" style="8" bestFit="1" customWidth="1"/>
    <col min="4" max="4" width="20.5703125" style="9" customWidth="1"/>
    <col min="5" max="5" width="20.140625" style="10" customWidth="1"/>
    <col min="6" max="6" width="24" style="3" customWidth="1"/>
    <col min="7" max="7" width="21" style="3" bestFit="1" customWidth="1"/>
    <col min="8" max="8" width="24" style="3" customWidth="1"/>
    <col min="9" max="9" width="19.5703125" style="3" bestFit="1" customWidth="1"/>
    <col min="10" max="10" width="20.5703125" style="3" customWidth="1"/>
    <col min="11" max="11" width="24.42578125" style="3" customWidth="1"/>
    <col min="12" max="12" width="27" style="3" customWidth="1"/>
    <col min="13" max="16384" width="9.140625" style="3"/>
  </cols>
  <sheetData>
    <row r="1" spans="1:12" ht="15.75" x14ac:dyDescent="0.25">
      <c r="A1" s="1" t="s">
        <v>10</v>
      </c>
      <c r="B1" s="1"/>
      <c r="C1" s="2"/>
      <c r="D1" s="1"/>
      <c r="E1" s="3"/>
    </row>
    <row r="2" spans="1:12" x14ac:dyDescent="0.2">
      <c r="A2" s="3"/>
      <c r="B2" s="3"/>
      <c r="C2" s="23"/>
      <c r="D2" s="3"/>
      <c r="E2" s="3"/>
    </row>
    <row r="3" spans="1:12" ht="15.75" x14ac:dyDescent="0.2">
      <c r="A3" s="24" t="s">
        <v>2</v>
      </c>
      <c r="B3" s="25"/>
      <c r="C3" s="26"/>
      <c r="D3" s="25"/>
      <c r="E3" s="25"/>
      <c r="F3" s="25"/>
      <c r="G3" s="25"/>
      <c r="H3" s="25"/>
      <c r="I3" s="25"/>
      <c r="J3" s="25"/>
      <c r="K3" s="25"/>
      <c r="L3" s="25"/>
    </row>
    <row r="4" spans="1:12" ht="63" x14ac:dyDescent="0.2">
      <c r="A4" s="4" t="s">
        <v>0</v>
      </c>
      <c r="B4" s="6" t="s">
        <v>6</v>
      </c>
      <c r="C4" s="6" t="s">
        <v>7</v>
      </c>
      <c r="D4" s="6" t="s">
        <v>19</v>
      </c>
      <c r="E4" s="5" t="s">
        <v>18</v>
      </c>
      <c r="F4" s="5" t="s">
        <v>11</v>
      </c>
      <c r="G4" s="5" t="s">
        <v>25</v>
      </c>
      <c r="H4" s="5" t="s">
        <v>17</v>
      </c>
      <c r="I4" s="5" t="s">
        <v>12</v>
      </c>
      <c r="J4" s="5" t="s">
        <v>26</v>
      </c>
      <c r="K4" s="16" t="s">
        <v>15</v>
      </c>
    </row>
    <row r="5" spans="1:12" ht="78.75" x14ac:dyDescent="0.2">
      <c r="A5" s="36">
        <v>1</v>
      </c>
      <c r="B5" s="36" t="s">
        <v>8</v>
      </c>
      <c r="C5" s="36" t="s">
        <v>9</v>
      </c>
      <c r="D5" s="42">
        <v>90000</v>
      </c>
      <c r="E5" s="43">
        <v>0.1</v>
      </c>
      <c r="F5" s="43">
        <f>E5*D5</f>
        <v>9000</v>
      </c>
      <c r="G5" s="43">
        <f>F5*12</f>
        <v>108000</v>
      </c>
      <c r="H5" s="44"/>
      <c r="I5" s="14">
        <f>H5*D5</f>
        <v>0</v>
      </c>
      <c r="J5" s="5">
        <f>I5*12</f>
        <v>0</v>
      </c>
      <c r="K5" s="6" t="str">
        <f>IF(H5=0,"AGUARDA PREENCHIMENTO DA COLUNA H",IF(H5&gt;E5,"O VALOR UNITÁRIO NÃO PODE SER MAIOR QUE O VALOR DE REFERÊNCIA","OK"))</f>
        <v>AGUARDA PREENCHIMENTO DA COLUNA H</v>
      </c>
    </row>
    <row r="6" spans="1:12" ht="15.75" x14ac:dyDescent="0.2">
      <c r="A6" s="28" t="s">
        <v>13</v>
      </c>
      <c r="B6" s="29"/>
      <c r="C6" s="30"/>
      <c r="D6" s="31"/>
      <c r="E6" s="33"/>
      <c r="F6" s="45"/>
      <c r="G6" s="45"/>
      <c r="H6" s="46"/>
      <c r="I6" s="39">
        <f>SUM(I2:I5)</f>
        <v>0</v>
      </c>
      <c r="J6" s="5">
        <f>J5</f>
        <v>0</v>
      </c>
      <c r="K6" s="6"/>
    </row>
    <row r="8" spans="1:12" ht="47.25" x14ac:dyDescent="0.2">
      <c r="A8" s="4" t="s">
        <v>0</v>
      </c>
      <c r="B8" s="4" t="s">
        <v>1</v>
      </c>
      <c r="C8" s="6" t="s">
        <v>20</v>
      </c>
      <c r="D8" s="5" t="s">
        <v>22</v>
      </c>
      <c r="E8" s="5" t="s">
        <v>16</v>
      </c>
      <c r="F8" s="5" t="s">
        <v>49</v>
      </c>
      <c r="G8" s="5" t="s">
        <v>21</v>
      </c>
      <c r="H8" s="16" t="s">
        <v>15</v>
      </c>
      <c r="I8" s="10"/>
      <c r="J8" s="10"/>
      <c r="K8" s="10"/>
      <c r="L8" s="10"/>
    </row>
    <row r="9" spans="1:12" ht="126" x14ac:dyDescent="0.2">
      <c r="A9" s="47">
        <v>2</v>
      </c>
      <c r="B9" s="47" t="s">
        <v>5</v>
      </c>
      <c r="C9" s="48">
        <v>2</v>
      </c>
      <c r="D9" s="49">
        <v>2150.4899999999998</v>
      </c>
      <c r="E9" s="49">
        <v>4300.9799999999996</v>
      </c>
      <c r="F9" s="50"/>
      <c r="G9" s="54">
        <f>F9*C9</f>
        <v>0</v>
      </c>
      <c r="H9" s="6" t="str">
        <f>IF(F9=0,"AGUARDA PREENCHIMENTO DA COLUNA F",IF(F9&gt;D9,"O VALOR UNITÁRIO NÃO PODE SER MAIOR QUE O VALOR DE REFERÊNCIA","OK"))</f>
        <v>AGUARDA PREENCHIMENTO DA COLUNA F</v>
      </c>
      <c r="I9" s="60" t="s">
        <v>48</v>
      </c>
      <c r="J9" s="10"/>
      <c r="K9" s="10"/>
      <c r="L9" s="10"/>
    </row>
    <row r="10" spans="1:12" ht="15.75" x14ac:dyDescent="0.25">
      <c r="A10" s="28" t="s">
        <v>14</v>
      </c>
      <c r="B10" s="29"/>
      <c r="C10" s="30"/>
      <c r="D10" s="31"/>
      <c r="E10" s="51"/>
      <c r="F10" s="52"/>
      <c r="G10" s="56">
        <f>G9</f>
        <v>0</v>
      </c>
      <c r="H10" s="57"/>
    </row>
    <row r="12" spans="1:12" ht="15.75" x14ac:dyDescent="0.2">
      <c r="A12" s="24" t="s">
        <v>23</v>
      </c>
      <c r="B12" s="25"/>
      <c r="C12" s="26"/>
      <c r="D12" s="25"/>
      <c r="E12" s="25"/>
      <c r="F12" s="25"/>
      <c r="G12" s="25"/>
      <c r="H12" s="25"/>
      <c r="I12" s="25"/>
      <c r="J12" s="25"/>
      <c r="K12" s="25"/>
      <c r="L12" s="25"/>
    </row>
    <row r="13" spans="1:12" ht="47.25" x14ac:dyDescent="0.2">
      <c r="A13" s="4" t="s">
        <v>0</v>
      </c>
      <c r="B13" s="6" t="s">
        <v>6</v>
      </c>
      <c r="C13" s="6" t="s">
        <v>38</v>
      </c>
      <c r="D13" s="6" t="s">
        <v>7</v>
      </c>
      <c r="E13" s="6" t="s">
        <v>19</v>
      </c>
      <c r="F13" s="5" t="s">
        <v>18</v>
      </c>
      <c r="G13" s="5" t="s">
        <v>11</v>
      </c>
      <c r="H13" s="5" t="s">
        <v>25</v>
      </c>
      <c r="I13" s="5" t="s">
        <v>17</v>
      </c>
      <c r="J13" s="5" t="s">
        <v>12</v>
      </c>
      <c r="K13" s="5" t="s">
        <v>26</v>
      </c>
      <c r="L13" s="16" t="s">
        <v>15</v>
      </c>
    </row>
    <row r="14" spans="1:12" ht="63.75" customHeight="1" x14ac:dyDescent="0.2">
      <c r="A14" s="36">
        <v>3</v>
      </c>
      <c r="B14" s="36" t="s">
        <v>37</v>
      </c>
      <c r="C14" s="36" t="s">
        <v>24</v>
      </c>
      <c r="D14" s="36" t="s">
        <v>9</v>
      </c>
      <c r="E14" s="37">
        <v>100</v>
      </c>
      <c r="F14" s="38">
        <v>0.31</v>
      </c>
      <c r="G14" s="43">
        <f t="shared" ref="F14:G44" si="0">F14*E14</f>
        <v>31</v>
      </c>
      <c r="H14" s="43">
        <f t="shared" ref="G14:H44" si="1">G14*12</f>
        <v>372</v>
      </c>
      <c r="I14" s="59"/>
      <c r="J14" s="14">
        <f t="shared" ref="I14:J44" si="2">I14*E14</f>
        <v>0</v>
      </c>
      <c r="K14" s="5">
        <f t="shared" ref="J14:K44" si="3">J14*12</f>
        <v>0</v>
      </c>
      <c r="L14" s="6" t="str">
        <f t="shared" ref="L14:L30" si="4">IF(I14=0,"AGUARDA PREENCHIMENTO DA COLUNA I",IF(I14&gt;F14,"O VALOR UNITÁRIO NÃO PODE SER MAIOR QUE O VALOR DE REFERÊNCIA","OK"))</f>
        <v>AGUARDA PREENCHIMENTO DA COLUNA I</v>
      </c>
    </row>
    <row r="15" spans="1:12" ht="15.75" x14ac:dyDescent="0.2">
      <c r="A15" s="28" t="s">
        <v>31</v>
      </c>
      <c r="B15" s="29"/>
      <c r="C15" s="30"/>
      <c r="D15" s="31"/>
      <c r="E15" s="33"/>
      <c r="F15" s="53"/>
      <c r="G15" s="45"/>
      <c r="H15" s="45"/>
      <c r="I15" s="46"/>
      <c r="J15" s="39"/>
      <c r="K15" s="5">
        <f>K14</f>
        <v>0</v>
      </c>
      <c r="L15" s="6"/>
    </row>
    <row r="17" spans="1:12" ht="15.75" x14ac:dyDescent="0.2">
      <c r="A17" s="24" t="s">
        <v>32</v>
      </c>
      <c r="B17" s="25"/>
      <c r="C17" s="26"/>
      <c r="D17" s="25"/>
      <c r="E17" s="25"/>
      <c r="F17" s="25"/>
      <c r="G17" s="25"/>
      <c r="H17" s="25"/>
      <c r="I17" s="25"/>
      <c r="J17" s="25"/>
      <c r="K17" s="25"/>
      <c r="L17" s="25"/>
    </row>
    <row r="18" spans="1:12" ht="63" x14ac:dyDescent="0.2">
      <c r="A18" s="4" t="s">
        <v>0</v>
      </c>
      <c r="B18" s="6" t="s">
        <v>6</v>
      </c>
      <c r="C18" s="6" t="s">
        <v>7</v>
      </c>
      <c r="D18" s="6" t="s">
        <v>19</v>
      </c>
      <c r="E18" s="5" t="s">
        <v>18</v>
      </c>
      <c r="F18" s="5" t="s">
        <v>11</v>
      </c>
      <c r="G18" s="5" t="s">
        <v>25</v>
      </c>
      <c r="H18" s="5" t="s">
        <v>17</v>
      </c>
      <c r="I18" s="5" t="s">
        <v>12</v>
      </c>
      <c r="J18" s="5" t="s">
        <v>26</v>
      </c>
      <c r="K18" s="16" t="s">
        <v>15</v>
      </c>
    </row>
    <row r="19" spans="1:12" ht="78.75" x14ac:dyDescent="0.2">
      <c r="A19" s="17">
        <v>4</v>
      </c>
      <c r="B19" s="17" t="s">
        <v>8</v>
      </c>
      <c r="C19" s="17" t="s">
        <v>9</v>
      </c>
      <c r="D19" s="19">
        <v>20000</v>
      </c>
      <c r="E19" s="20">
        <v>0.2</v>
      </c>
      <c r="F19" s="5">
        <f t="shared" si="0"/>
        <v>4000</v>
      </c>
      <c r="G19" s="5">
        <f t="shared" si="1"/>
        <v>48000</v>
      </c>
      <c r="H19" s="55"/>
      <c r="I19" s="14">
        <f t="shared" si="2"/>
        <v>0</v>
      </c>
      <c r="J19" s="5">
        <f t="shared" si="3"/>
        <v>0</v>
      </c>
      <c r="K19" s="6" t="str">
        <f>IF(H19=0,"AGUARDA PREENCHIMENTO DA COLUNA H",IF(H19&gt;E19,"O VALOR UNITÁRIO NÃO PODE SER MAIOR QUE O VALOR DE REFERÊNCIA","OK"))</f>
        <v>AGUARDA PREENCHIMENTO DA COLUNA H</v>
      </c>
    </row>
    <row r="20" spans="1:12" ht="15.75" x14ac:dyDescent="0.2">
      <c r="A20" s="28" t="s">
        <v>33</v>
      </c>
      <c r="B20" s="29"/>
      <c r="C20" s="30"/>
      <c r="D20" s="31"/>
      <c r="E20" s="32"/>
      <c r="F20" s="5"/>
      <c r="G20" s="5"/>
      <c r="H20" s="27"/>
      <c r="I20" s="18"/>
      <c r="J20" s="5">
        <f>J19</f>
        <v>0</v>
      </c>
      <c r="K20" s="6"/>
    </row>
    <row r="22" spans="1:12" ht="15.75" x14ac:dyDescent="0.2">
      <c r="A22" s="24" t="s">
        <v>34</v>
      </c>
      <c r="B22" s="25"/>
      <c r="C22" s="26"/>
      <c r="D22" s="25"/>
      <c r="E22" s="25"/>
      <c r="F22" s="25"/>
      <c r="G22" s="25"/>
      <c r="H22" s="25"/>
      <c r="I22" s="25"/>
      <c r="J22" s="25"/>
      <c r="K22" s="25"/>
      <c r="L22" s="25"/>
    </row>
    <row r="23" spans="1:12" ht="47.25" x14ac:dyDescent="0.2">
      <c r="A23" s="4" t="s">
        <v>0</v>
      </c>
      <c r="B23" s="6" t="s">
        <v>6</v>
      </c>
      <c r="C23" s="6" t="s">
        <v>38</v>
      </c>
      <c r="D23" s="6" t="s">
        <v>7</v>
      </c>
      <c r="E23" s="6" t="s">
        <v>19</v>
      </c>
      <c r="F23" s="5" t="s">
        <v>18</v>
      </c>
      <c r="G23" s="5" t="s">
        <v>11</v>
      </c>
      <c r="H23" s="5" t="s">
        <v>25</v>
      </c>
      <c r="I23" s="5" t="s">
        <v>17</v>
      </c>
      <c r="J23" s="5" t="s">
        <v>12</v>
      </c>
      <c r="K23" s="5" t="s">
        <v>26</v>
      </c>
      <c r="L23" s="16" t="s">
        <v>15</v>
      </c>
    </row>
    <row r="24" spans="1:12" ht="62.25" customHeight="1" x14ac:dyDescent="0.2">
      <c r="A24" s="17">
        <v>5</v>
      </c>
      <c r="B24" s="17" t="s">
        <v>39</v>
      </c>
      <c r="C24" s="17" t="s">
        <v>27</v>
      </c>
      <c r="D24" s="17" t="s">
        <v>29</v>
      </c>
      <c r="E24" s="19">
        <v>30</v>
      </c>
      <c r="F24" s="20">
        <v>0.45</v>
      </c>
      <c r="G24" s="5">
        <f t="shared" si="0"/>
        <v>13.5</v>
      </c>
      <c r="H24" s="5">
        <f t="shared" si="1"/>
        <v>162</v>
      </c>
      <c r="I24" s="55"/>
      <c r="J24" s="14">
        <f t="shared" si="2"/>
        <v>0</v>
      </c>
      <c r="K24" s="5">
        <f t="shared" si="3"/>
        <v>0</v>
      </c>
      <c r="L24" s="6" t="str">
        <f t="shared" si="4"/>
        <v>AGUARDA PREENCHIMENTO DA COLUNA I</v>
      </c>
    </row>
    <row r="25" spans="1:12" ht="65.25" customHeight="1" x14ac:dyDescent="0.2">
      <c r="A25" s="17">
        <v>6</v>
      </c>
      <c r="B25" s="17" t="s">
        <v>39</v>
      </c>
      <c r="C25" s="17" t="s">
        <v>28</v>
      </c>
      <c r="D25" s="17" t="s">
        <v>29</v>
      </c>
      <c r="E25" s="19">
        <v>20</v>
      </c>
      <c r="F25" s="20">
        <v>0.45</v>
      </c>
      <c r="G25" s="5">
        <f t="shared" si="0"/>
        <v>9</v>
      </c>
      <c r="H25" s="5">
        <f t="shared" si="1"/>
        <v>108</v>
      </c>
      <c r="I25" s="55"/>
      <c r="J25" s="14">
        <f t="shared" si="2"/>
        <v>0</v>
      </c>
      <c r="K25" s="5">
        <f t="shared" si="3"/>
        <v>0</v>
      </c>
      <c r="L25" s="6" t="str">
        <f t="shared" si="4"/>
        <v>AGUARDA PREENCHIMENTO DA COLUNA I</v>
      </c>
    </row>
    <row r="26" spans="1:12" ht="47.25" x14ac:dyDescent="0.2">
      <c r="A26" s="28" t="s">
        <v>35</v>
      </c>
      <c r="G26" s="5"/>
      <c r="H26" s="5">
        <f>SUM(H24:H25)</f>
        <v>270</v>
      </c>
      <c r="I26" s="41"/>
      <c r="J26" s="14"/>
      <c r="K26" s="5">
        <f>SUM(K22:K25)</f>
        <v>0</v>
      </c>
      <c r="L26" s="6" t="str">
        <f>IF(K26=0,"AGUARDA PREENCHIMENTO DA COLUNA I",(IF(K26&gt;H26,"O VALOR TOTAL NÃO PODE SER MAIOR QUE O VALOR DE REFERÊNCIA","OK")))</f>
        <v>AGUARDA PREENCHIMENTO DA COLUNA I</v>
      </c>
    </row>
    <row r="28" spans="1:12" ht="15.75" x14ac:dyDescent="0.2">
      <c r="A28" s="24" t="s">
        <v>3</v>
      </c>
      <c r="B28" s="25"/>
      <c r="C28" s="26"/>
      <c r="D28" s="25"/>
      <c r="E28" s="25"/>
      <c r="F28" s="25"/>
      <c r="G28" s="25"/>
      <c r="H28" s="25"/>
      <c r="I28" s="25"/>
      <c r="J28" s="25"/>
      <c r="K28" s="25"/>
      <c r="L28" s="25"/>
    </row>
    <row r="29" spans="1:12" ht="63" x14ac:dyDescent="0.2">
      <c r="A29" s="4" t="s">
        <v>0</v>
      </c>
      <c r="B29" s="6" t="s">
        <v>6</v>
      </c>
      <c r="C29" s="6" t="s">
        <v>30</v>
      </c>
      <c r="D29" s="6" t="s">
        <v>7</v>
      </c>
      <c r="E29" s="6" t="s">
        <v>19</v>
      </c>
      <c r="F29" s="5" t="s">
        <v>18</v>
      </c>
      <c r="G29" s="5" t="s">
        <v>11</v>
      </c>
      <c r="H29" s="5" t="s">
        <v>25</v>
      </c>
      <c r="I29" s="5" t="s">
        <v>17</v>
      </c>
      <c r="J29" s="5" t="s">
        <v>12</v>
      </c>
      <c r="K29" s="5" t="s">
        <v>26</v>
      </c>
      <c r="L29" s="16" t="s">
        <v>15</v>
      </c>
    </row>
    <row r="30" spans="1:12" ht="63" customHeight="1" x14ac:dyDescent="0.2">
      <c r="A30" s="17">
        <v>7</v>
      </c>
      <c r="B30" s="17" t="s">
        <v>40</v>
      </c>
      <c r="C30" s="19">
        <v>1</v>
      </c>
      <c r="D30" s="17" t="s">
        <v>29</v>
      </c>
      <c r="E30" s="19">
        <v>5</v>
      </c>
      <c r="F30" s="20">
        <v>9</v>
      </c>
      <c r="G30" s="5">
        <f t="shared" si="0"/>
        <v>45</v>
      </c>
      <c r="H30" s="5">
        <f t="shared" si="1"/>
        <v>540</v>
      </c>
      <c r="I30" s="55"/>
      <c r="J30" s="14">
        <f t="shared" si="2"/>
        <v>0</v>
      </c>
      <c r="K30" s="5">
        <f t="shared" si="3"/>
        <v>0</v>
      </c>
      <c r="L30" s="6" t="str">
        <f t="shared" si="4"/>
        <v>AGUARDA PREENCHIMENTO DA COLUNA I</v>
      </c>
    </row>
    <row r="31" spans="1:12" ht="62.25" customHeight="1" x14ac:dyDescent="0.2">
      <c r="A31" s="17">
        <v>8</v>
      </c>
      <c r="B31" s="17" t="s">
        <v>40</v>
      </c>
      <c r="C31" s="19">
        <v>2</v>
      </c>
      <c r="D31" s="17" t="s">
        <v>29</v>
      </c>
      <c r="E31" s="19">
        <v>5</v>
      </c>
      <c r="F31" s="20">
        <v>9</v>
      </c>
      <c r="G31" s="5">
        <f t="shared" ref="G31:G38" si="5">F31*E31</f>
        <v>45</v>
      </c>
      <c r="H31" s="5">
        <f t="shared" si="1"/>
        <v>540</v>
      </c>
      <c r="I31" s="55"/>
      <c r="J31" s="14">
        <f t="shared" ref="J31:J38" si="6">I31*E31</f>
        <v>0</v>
      </c>
      <c r="K31" s="5">
        <f t="shared" si="3"/>
        <v>0</v>
      </c>
      <c r="L31" s="6" t="str">
        <f t="shared" ref="L31:L38" si="7">IF(I31=0,"AGUARDA PREENCHIMENTO DA COLUNA I",IF(I31&gt;F31,"O VALOR UNITÁRIO NÃO PODE SER MAIOR QUE O VALOR DE REFERÊNCIA","OK"))</f>
        <v>AGUARDA PREENCHIMENTO DA COLUNA I</v>
      </c>
    </row>
    <row r="32" spans="1:12" ht="62.25" customHeight="1" x14ac:dyDescent="0.2">
      <c r="A32" s="17">
        <v>9</v>
      </c>
      <c r="B32" s="17" t="s">
        <v>40</v>
      </c>
      <c r="C32" s="19">
        <v>3</v>
      </c>
      <c r="D32" s="17" t="s">
        <v>29</v>
      </c>
      <c r="E32" s="19">
        <v>5</v>
      </c>
      <c r="F32" s="20">
        <v>9</v>
      </c>
      <c r="G32" s="5">
        <f t="shared" si="5"/>
        <v>45</v>
      </c>
      <c r="H32" s="5">
        <f t="shared" si="1"/>
        <v>540</v>
      </c>
      <c r="I32" s="55"/>
      <c r="J32" s="14">
        <f t="shared" si="6"/>
        <v>0</v>
      </c>
      <c r="K32" s="5">
        <f t="shared" si="3"/>
        <v>0</v>
      </c>
      <c r="L32" s="6" t="str">
        <f t="shared" si="7"/>
        <v>AGUARDA PREENCHIMENTO DA COLUNA I</v>
      </c>
    </row>
    <row r="33" spans="1:12" ht="62.25" customHeight="1" x14ac:dyDescent="0.2">
      <c r="A33" s="17">
        <v>10</v>
      </c>
      <c r="B33" s="17" t="s">
        <v>40</v>
      </c>
      <c r="C33" s="19">
        <v>4</v>
      </c>
      <c r="D33" s="17" t="s">
        <v>29</v>
      </c>
      <c r="E33" s="19">
        <v>5</v>
      </c>
      <c r="F33" s="20">
        <v>9</v>
      </c>
      <c r="G33" s="5">
        <f t="shared" si="5"/>
        <v>45</v>
      </c>
      <c r="H33" s="5">
        <f t="shared" si="1"/>
        <v>540</v>
      </c>
      <c r="I33" s="55"/>
      <c r="J33" s="14">
        <f t="shared" si="6"/>
        <v>0</v>
      </c>
      <c r="K33" s="5">
        <f t="shared" si="3"/>
        <v>0</v>
      </c>
      <c r="L33" s="6" t="str">
        <f t="shared" si="7"/>
        <v>AGUARDA PREENCHIMENTO DA COLUNA I</v>
      </c>
    </row>
    <row r="34" spans="1:12" ht="59.25" customHeight="1" x14ac:dyDescent="0.2">
      <c r="A34" s="17">
        <v>11</v>
      </c>
      <c r="B34" s="17" t="s">
        <v>40</v>
      </c>
      <c r="C34" s="19">
        <v>5</v>
      </c>
      <c r="D34" s="17" t="s">
        <v>29</v>
      </c>
      <c r="E34" s="19">
        <v>5</v>
      </c>
      <c r="F34" s="20">
        <v>9</v>
      </c>
      <c r="G34" s="5">
        <f t="shared" si="5"/>
        <v>45</v>
      </c>
      <c r="H34" s="5">
        <f t="shared" si="1"/>
        <v>540</v>
      </c>
      <c r="I34" s="55"/>
      <c r="J34" s="14">
        <f t="shared" si="6"/>
        <v>0</v>
      </c>
      <c r="K34" s="5">
        <f t="shared" si="3"/>
        <v>0</v>
      </c>
      <c r="L34" s="6" t="str">
        <f t="shared" si="7"/>
        <v>AGUARDA PREENCHIMENTO DA COLUNA I</v>
      </c>
    </row>
    <row r="35" spans="1:12" ht="63" customHeight="1" x14ac:dyDescent="0.2">
      <c r="A35" s="17">
        <v>12</v>
      </c>
      <c r="B35" s="17" t="s">
        <v>40</v>
      </c>
      <c r="C35" s="19">
        <v>6</v>
      </c>
      <c r="D35" s="17" t="s">
        <v>29</v>
      </c>
      <c r="E35" s="19">
        <v>5</v>
      </c>
      <c r="F35" s="20">
        <v>9</v>
      </c>
      <c r="G35" s="5">
        <f t="shared" si="5"/>
        <v>45</v>
      </c>
      <c r="H35" s="5">
        <f t="shared" si="1"/>
        <v>540</v>
      </c>
      <c r="I35" s="55"/>
      <c r="J35" s="14">
        <f t="shared" si="6"/>
        <v>0</v>
      </c>
      <c r="K35" s="5">
        <f t="shared" si="3"/>
        <v>0</v>
      </c>
      <c r="L35" s="6" t="str">
        <f t="shared" si="7"/>
        <v>AGUARDA PREENCHIMENTO DA COLUNA I</v>
      </c>
    </row>
    <row r="36" spans="1:12" ht="62.25" customHeight="1" x14ac:dyDescent="0.2">
      <c r="A36" s="17">
        <v>13</v>
      </c>
      <c r="B36" s="17" t="s">
        <v>40</v>
      </c>
      <c r="C36" s="19">
        <v>7</v>
      </c>
      <c r="D36" s="17" t="s">
        <v>29</v>
      </c>
      <c r="E36" s="19">
        <v>5</v>
      </c>
      <c r="F36" s="20">
        <v>9</v>
      </c>
      <c r="G36" s="5">
        <f t="shared" si="5"/>
        <v>45</v>
      </c>
      <c r="H36" s="5">
        <f t="shared" si="1"/>
        <v>540</v>
      </c>
      <c r="I36" s="55"/>
      <c r="J36" s="14">
        <f t="shared" si="6"/>
        <v>0</v>
      </c>
      <c r="K36" s="5">
        <f t="shared" si="3"/>
        <v>0</v>
      </c>
      <c r="L36" s="6" t="str">
        <f t="shared" si="7"/>
        <v>AGUARDA PREENCHIMENTO DA COLUNA I</v>
      </c>
    </row>
    <row r="37" spans="1:12" ht="68.25" customHeight="1" x14ac:dyDescent="0.2">
      <c r="A37" s="17">
        <v>14</v>
      </c>
      <c r="B37" s="17" t="s">
        <v>40</v>
      </c>
      <c r="C37" s="19">
        <v>8</v>
      </c>
      <c r="D37" s="17" t="s">
        <v>29</v>
      </c>
      <c r="E37" s="19">
        <v>5</v>
      </c>
      <c r="F37" s="20">
        <v>9</v>
      </c>
      <c r="G37" s="5">
        <f t="shared" si="5"/>
        <v>45</v>
      </c>
      <c r="H37" s="5">
        <f t="shared" si="1"/>
        <v>540</v>
      </c>
      <c r="I37" s="55"/>
      <c r="J37" s="14">
        <f t="shared" si="6"/>
        <v>0</v>
      </c>
      <c r="K37" s="5">
        <f t="shared" si="3"/>
        <v>0</v>
      </c>
      <c r="L37" s="6" t="str">
        <f t="shared" si="7"/>
        <v>AGUARDA PREENCHIMENTO DA COLUNA I</v>
      </c>
    </row>
    <row r="38" spans="1:12" ht="62.25" customHeight="1" x14ac:dyDescent="0.2">
      <c r="A38" s="17">
        <v>15</v>
      </c>
      <c r="B38" s="17" t="s">
        <v>40</v>
      </c>
      <c r="C38" s="19">
        <v>9</v>
      </c>
      <c r="D38" s="17" t="s">
        <v>29</v>
      </c>
      <c r="E38" s="19">
        <v>5</v>
      </c>
      <c r="F38" s="20">
        <v>9</v>
      </c>
      <c r="G38" s="5">
        <f t="shared" si="5"/>
        <v>45</v>
      </c>
      <c r="H38" s="5">
        <f t="shared" si="1"/>
        <v>540</v>
      </c>
      <c r="I38" s="55"/>
      <c r="J38" s="14">
        <f t="shared" si="6"/>
        <v>0</v>
      </c>
      <c r="K38" s="5">
        <f t="shared" si="3"/>
        <v>0</v>
      </c>
      <c r="L38" s="6" t="str">
        <f t="shared" si="7"/>
        <v>AGUARDA PREENCHIMENTO DA COLUNA I</v>
      </c>
    </row>
    <row r="39" spans="1:12" ht="47.25" x14ac:dyDescent="0.2">
      <c r="A39" s="28" t="s">
        <v>36</v>
      </c>
      <c r="B39" s="29"/>
      <c r="C39" s="30"/>
      <c r="D39" s="31"/>
      <c r="E39" s="33"/>
      <c r="F39" s="34"/>
      <c r="G39" s="5"/>
      <c r="H39" s="5">
        <f>SUM(H30:H38)</f>
        <v>4860</v>
      </c>
      <c r="I39" s="27"/>
      <c r="J39" s="5"/>
      <c r="K39" s="5">
        <f>SUM(K30:K38)</f>
        <v>0</v>
      </c>
      <c r="L39" s="6" t="str">
        <f>IF(K39=0,"AGUARDA PREENCHIMENTO DA COLUNA I",(IF(K39&gt;H39,"O VALOR TOTAL NÃO PODE SER MAIOR QUE O VALOR DE REFERÊNCIA","OK")))</f>
        <v>AGUARDA PREENCHIMENTO DA COLUNA I</v>
      </c>
    </row>
    <row r="41" spans="1:12" ht="15.75" x14ac:dyDescent="0.2">
      <c r="A41" s="24" t="s">
        <v>4</v>
      </c>
      <c r="B41" s="25"/>
      <c r="C41" s="26"/>
      <c r="D41" s="25"/>
      <c r="E41" s="25"/>
      <c r="F41" s="25"/>
      <c r="G41" s="25"/>
      <c r="H41" s="25"/>
      <c r="I41" s="25"/>
      <c r="J41" s="25"/>
      <c r="K41" s="25"/>
    </row>
    <row r="42" spans="1:12" ht="63" x14ac:dyDescent="0.2">
      <c r="A42" s="4" t="s">
        <v>0</v>
      </c>
      <c r="B42" s="6" t="s">
        <v>41</v>
      </c>
      <c r="C42" s="6" t="s">
        <v>42</v>
      </c>
      <c r="D42" s="6" t="s">
        <v>19</v>
      </c>
      <c r="E42" s="5" t="s">
        <v>18</v>
      </c>
      <c r="F42" s="5" t="s">
        <v>11</v>
      </c>
      <c r="G42" s="5" t="s">
        <v>25</v>
      </c>
      <c r="H42" s="5" t="s">
        <v>17</v>
      </c>
      <c r="I42" s="5" t="s">
        <v>12</v>
      </c>
      <c r="J42" s="5" t="s">
        <v>26</v>
      </c>
      <c r="K42" s="16" t="s">
        <v>15</v>
      </c>
    </row>
    <row r="43" spans="1:12" ht="76.5" customHeight="1" x14ac:dyDescent="0.2">
      <c r="A43" s="17">
        <v>16</v>
      </c>
      <c r="B43" s="17" t="s">
        <v>43</v>
      </c>
      <c r="C43" s="17" t="s">
        <v>8</v>
      </c>
      <c r="D43" s="19">
        <v>400</v>
      </c>
      <c r="E43" s="20">
        <v>0.15</v>
      </c>
      <c r="F43" s="5">
        <f t="shared" si="0"/>
        <v>60</v>
      </c>
      <c r="G43" s="5">
        <f t="shared" si="1"/>
        <v>720</v>
      </c>
      <c r="H43" s="58"/>
      <c r="I43" s="14">
        <f t="shared" si="2"/>
        <v>0</v>
      </c>
      <c r="J43" s="5">
        <f t="shared" si="3"/>
        <v>0</v>
      </c>
      <c r="K43" s="6" t="str">
        <f>IF(H43=0,"AGUARDA PREENCHIMENTO DA COLUNA H",IF(H43&gt;E43,"O VALOR UNITÁRIO NÃO PODE SER MAIOR QUE O VALOR DE REFERÊNCIA","OK"))</f>
        <v>AGUARDA PREENCHIMENTO DA COLUNA H</v>
      </c>
    </row>
    <row r="44" spans="1:12" ht="78.75" x14ac:dyDescent="0.2">
      <c r="A44" s="17">
        <v>17</v>
      </c>
      <c r="B44" s="17" t="s">
        <v>43</v>
      </c>
      <c r="C44" s="17" t="s">
        <v>45</v>
      </c>
      <c r="D44" s="19">
        <v>25</v>
      </c>
      <c r="E44" s="20">
        <v>0.3</v>
      </c>
      <c r="F44" s="5">
        <f t="shared" si="0"/>
        <v>7.5</v>
      </c>
      <c r="G44" s="5">
        <f t="shared" si="1"/>
        <v>90</v>
      </c>
      <c r="H44" s="58"/>
      <c r="I44" s="14">
        <f t="shared" si="2"/>
        <v>0</v>
      </c>
      <c r="J44" s="5">
        <f t="shared" si="3"/>
        <v>0</v>
      </c>
      <c r="K44" s="6" t="str">
        <f t="shared" ref="K44:K46" si="8">IF(H44=0,"AGUARDA PREENCHIMENTO DA COLUNA H",IF(H44&gt;E44,"O VALOR UNITÁRIO NÃO PODE SER MAIOR QUE O VALOR DE REFERÊNCIA","OK"))</f>
        <v>AGUARDA PREENCHIMENTO DA COLUNA H</v>
      </c>
    </row>
    <row r="45" spans="1:12" ht="78.75" x14ac:dyDescent="0.2">
      <c r="A45" s="17">
        <v>18</v>
      </c>
      <c r="B45" s="17" t="s">
        <v>44</v>
      </c>
      <c r="C45" s="17" t="s">
        <v>8</v>
      </c>
      <c r="D45" s="19">
        <v>2550</v>
      </c>
      <c r="E45" s="20">
        <v>0.28000000000000003</v>
      </c>
      <c r="F45" s="5">
        <f t="shared" ref="F45:F46" si="9">E45*D45</f>
        <v>714.00000000000011</v>
      </c>
      <c r="G45" s="5">
        <f t="shared" ref="G45" si="10">F45*12</f>
        <v>8568.0000000000018</v>
      </c>
      <c r="H45" s="58"/>
      <c r="I45" s="14">
        <f t="shared" ref="I45:I46" si="11">H45*D45</f>
        <v>0</v>
      </c>
      <c r="J45" s="5">
        <f t="shared" ref="J45" si="12">I45*12</f>
        <v>0</v>
      </c>
      <c r="K45" s="6" t="str">
        <f t="shared" si="8"/>
        <v>AGUARDA PREENCHIMENTO DA COLUNA H</v>
      </c>
    </row>
    <row r="46" spans="1:12" ht="78.75" x14ac:dyDescent="0.2">
      <c r="A46" s="17">
        <v>19</v>
      </c>
      <c r="B46" s="36" t="s">
        <v>44</v>
      </c>
      <c r="C46" s="36" t="s">
        <v>45</v>
      </c>
      <c r="D46" s="37">
        <v>25</v>
      </c>
      <c r="E46" s="38">
        <v>0.6</v>
      </c>
      <c r="F46" s="5">
        <f t="shared" si="9"/>
        <v>15</v>
      </c>
      <c r="G46" s="5">
        <f t="shared" ref="G46" si="13">F46*12</f>
        <v>180</v>
      </c>
      <c r="H46" s="58"/>
      <c r="I46" s="14">
        <f t="shared" si="11"/>
        <v>0</v>
      </c>
      <c r="J46" s="5">
        <f t="shared" ref="J46" si="14">I46*12</f>
        <v>0</v>
      </c>
      <c r="K46" s="6" t="str">
        <f t="shared" si="8"/>
        <v>AGUARDA PREENCHIMENTO DA COLUNA H</v>
      </c>
    </row>
    <row r="47" spans="1:12" ht="78.75" x14ac:dyDescent="0.2">
      <c r="A47" s="12" t="s">
        <v>46</v>
      </c>
      <c r="B47" s="12"/>
      <c r="C47" s="13"/>
      <c r="D47" s="13"/>
      <c r="E47" s="39"/>
      <c r="F47" s="35"/>
      <c r="G47" s="5">
        <f>SUM(G43:G46)</f>
        <v>9558.0000000000018</v>
      </c>
      <c r="H47" s="27"/>
      <c r="I47" s="18"/>
      <c r="J47" s="5">
        <f>SUM(J43:J46)</f>
        <v>0</v>
      </c>
      <c r="K47" s="6" t="str">
        <f>IF(J47=0,"AGUARDA PREENCHIMENTO DA COLUNA H",(IF(J47&gt;G47,"O VALOR TOTAL NÃO PODE SER MAIOR QUE O VALOR DE REFERÊNCIA","OK")))</f>
        <v>AGUARDA PREENCHIMENTO DA COLUNA H</v>
      </c>
    </row>
    <row r="48" spans="1:12" ht="15.75" x14ac:dyDescent="0.2">
      <c r="A48" s="15"/>
      <c r="B48" s="15"/>
      <c r="C48" s="15"/>
      <c r="D48" s="15"/>
      <c r="E48" s="15"/>
      <c r="F48" s="21"/>
      <c r="G48" s="10"/>
      <c r="H48" s="10"/>
      <c r="I48" s="22"/>
      <c r="J48" s="10"/>
      <c r="K48" s="10"/>
      <c r="L48" s="11"/>
    </row>
    <row r="49" spans="1:3" ht="15.75" x14ac:dyDescent="0.2">
      <c r="A49" s="65" t="s">
        <v>47</v>
      </c>
      <c r="B49" s="64"/>
      <c r="C49" s="40">
        <f>J47+K39+K26+J20+K15+G10+J6</f>
        <v>0</v>
      </c>
    </row>
    <row r="50" spans="1:3" ht="15.75" x14ac:dyDescent="0.2">
      <c r="A50" s="63" t="s">
        <v>50</v>
      </c>
      <c r="B50" s="62"/>
      <c r="C50" s="61">
        <f>((J47+K39+K26+J20+K15+J6)*5)+G10</f>
        <v>0</v>
      </c>
    </row>
  </sheetData>
  <sheetProtection algorithmName="SHA-512" hashValue="XtFNYcA9eFk3bFtpy8ZaVAL5w5/YUGbVcFNvOR34w2wnlVwKFPM+7C84axtzGh9pDKQc/q66O4RWJlHek7OVvA==" saltValue="U1yQZ2ygQtksWjyHBNOzzQ==" spinCount="100000" sheet="1" objects="1" scenarios="1" formatCells="0" formatColumns="0" formatRows="0"/>
  <pageMargins left="0.7" right="0.7" top="0.75" bottom="0.75" header="0.3" footer="0.3"/>
  <pageSetup paperSize="8" scale="7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846FC78E9DAA7468FEFE956425FE6ED" ma:contentTypeVersion="18" ma:contentTypeDescription="Crie um novo documento." ma:contentTypeScope="" ma:versionID="56dd4570689f9cb0a8557ee07949e8b5">
  <xsd:schema xmlns:xsd="http://www.w3.org/2001/XMLSchema" xmlns:xs="http://www.w3.org/2001/XMLSchema" xmlns:p="http://schemas.microsoft.com/office/2006/metadata/properties" xmlns:ns2="560cca0d-35ea-4002-ac47-83492c783f9b" xmlns:ns3="f41e4967-f77e-4162-aa81-3b08026accb9" targetNamespace="http://schemas.microsoft.com/office/2006/metadata/properties" ma:root="true" ma:fieldsID="256a29db4381a7e81e01944c44b7f680" ns2:_="" ns3:_="">
    <xsd:import namespace="560cca0d-35ea-4002-ac47-83492c783f9b"/>
    <xsd:import namespace="f41e4967-f77e-4162-aa81-3b08026acc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0cca0d-35ea-4002-ac47-83492c783f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Marcações de imagem" ma:readOnly="false" ma:fieldId="{5cf76f15-5ced-4ddc-b409-7134ff3c332f}" ma:taxonomyMulti="true" ma:sspId="31577935-f3ef-4477-88ef-d25db4c16c0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1e4967-f77e-4162-aa81-3b08026accb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f95e1e5-fc1a-49cd-9429-c9762278c382}" ma:internalName="TaxCatchAll" ma:showField="CatchAllData" ma:web="f41e4967-f77e-4162-aa81-3b08026acc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60cca0d-35ea-4002-ac47-83492c783f9b">
      <Terms xmlns="http://schemas.microsoft.com/office/infopath/2007/PartnerControls"/>
    </lcf76f155ced4ddcb4097134ff3c332f>
    <TaxCatchAll xmlns="f41e4967-f77e-4162-aa81-3b08026accb9" xsi:nil="true"/>
  </documentManagement>
</p:properties>
</file>

<file path=customXml/itemProps1.xml><?xml version="1.0" encoding="utf-8"?>
<ds:datastoreItem xmlns:ds="http://schemas.openxmlformats.org/officeDocument/2006/customXml" ds:itemID="{94C6C194-3B77-4D86-9852-8DABFE5B0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0cca0d-35ea-4002-ac47-83492c783f9b"/>
    <ds:schemaRef ds:uri="f41e4967-f77e-4162-aa81-3b08026acc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FE433E-7FA7-4016-BA5B-E2147122878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FA0846D-BA9B-4917-941A-48F3CBE2CFAD}">
  <ds:schemaRefs>
    <ds:schemaRef ds:uri="http://schemas.microsoft.com/office/2006/metadata/properties"/>
    <ds:schemaRef ds:uri="http://schemas.microsoft.com/office/infopath/2007/PartnerControls"/>
    <ds:schemaRef ds:uri="560cca0d-35ea-4002-ac47-83492c783f9b"/>
    <ds:schemaRef ds:uri="f41e4967-f77e-4162-aa81-3b08026accb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24-2024 - PROPOSTA ORIGINAL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Evandro Dolabella Melo</dc:creator>
  <cp:lastModifiedBy>Evandro Dolabella Melo</cp:lastModifiedBy>
  <dcterms:created xsi:type="dcterms:W3CDTF">2024-09-29T20:23:11Z</dcterms:created>
  <dcterms:modified xsi:type="dcterms:W3CDTF">2024-10-29T14:28:46Z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0x010100A846FC78E9DAA7468FEFE956425FE6ED</vt:lpwstr>
  </property>
  <property fmtid="{D5CDD505-2E9C-101B-9397-08002B2CF9AE}" pid="3" name="MediaServiceImageTags">
    <vt:lpwstr/>
  </property>
</Properties>
</file>