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J.AD - DIVISÃO ADMINISTRATIVA\AP.LC\Licitações\2019\Adolescentes aprendizes\"/>
    </mc:Choice>
  </mc:AlternateContent>
  <bookViews>
    <workbookView xWindow="0" yWindow="0" windowWidth="21600" windowHeight="9735"/>
  </bookViews>
  <sheets>
    <sheet name="ORIENTAÇÕES" sheetId="2" r:id="rId1"/>
    <sheet name="CÁLCULOS" sheetId="1" r:id="rId2"/>
    <sheet name="DETALHAMENT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 l="1"/>
  <c r="B43" i="3" l="1"/>
  <c r="B37" i="3"/>
  <c r="B31" i="3"/>
  <c r="B40" i="1" l="1"/>
  <c r="D40" i="1" l="1"/>
  <c r="B38" i="1" l="1"/>
  <c r="D12" i="1" l="1"/>
  <c r="B50" i="1"/>
  <c r="D41" i="1"/>
  <c r="D38" i="1"/>
  <c r="D37" i="1"/>
  <c r="B27" i="1"/>
  <c r="B26" i="1"/>
  <c r="B28" i="1" s="1"/>
  <c r="B23" i="1"/>
  <c r="B31" i="1" s="1"/>
  <c r="D14" i="1" l="1"/>
  <c r="B39" i="1" s="1"/>
  <c r="D39" i="1" s="1"/>
  <c r="D42" i="1" s="1"/>
  <c r="B32" i="1"/>
  <c r="D31" i="1" l="1"/>
  <c r="D32" i="1" s="1"/>
  <c r="D22" i="1"/>
  <c r="D6" i="1"/>
  <c r="D20" i="1"/>
  <c r="D26" i="1"/>
  <c r="D27" i="1"/>
  <c r="D21" i="1"/>
  <c r="D23" i="1" l="1"/>
  <c r="D28" i="1"/>
  <c r="B34" i="1" s="1"/>
  <c r="D34" i="1" l="1"/>
  <c r="D46" i="1" s="1"/>
  <c r="D49" i="1" s="1"/>
  <c r="D50" i="1" s="1"/>
  <c r="D57" i="1" s="1"/>
</calcChain>
</file>

<file path=xl/sharedStrings.xml><?xml version="1.0" encoding="utf-8"?>
<sst xmlns="http://schemas.openxmlformats.org/spreadsheetml/2006/main" count="166" uniqueCount="109">
  <si>
    <t>&lt;NOME DA ENTIDADE&gt;</t>
  </si>
  <si>
    <t>I - SALÁRIO ESTIMADO</t>
  </si>
  <si>
    <t>-</t>
  </si>
  <si>
    <r>
      <t>CARGA HORÁRIA DIÁRIA</t>
    </r>
    <r>
      <rPr>
        <b/>
        <vertAlign val="superscript"/>
        <sz val="10"/>
        <rFont val="Arial"/>
        <family val="2"/>
      </rPr>
      <t>1</t>
    </r>
  </si>
  <si>
    <t>VALOR (R$)</t>
  </si>
  <si>
    <t>FUNDAMENTO</t>
  </si>
  <si>
    <t>ADOLESCENTE APRENDIZ</t>
  </si>
  <si>
    <t>IN MTE nº 97/2012, art. 11</t>
  </si>
  <si>
    <t>I.1 Determinação do salário</t>
  </si>
  <si>
    <t>QUANTIDADE</t>
  </si>
  <si>
    <t>MEMÓRIA DE CÁLCULO</t>
  </si>
  <si>
    <t>Salário base</t>
  </si>
  <si>
    <t>Salário mínimo</t>
  </si>
  <si>
    <t>Salário hora</t>
  </si>
  <si>
    <t>(Salário mínimo)/220</t>
  </si>
  <si>
    <t>II - COMPOSIÇÃO DA REMUNERAÇÃO</t>
  </si>
  <si>
    <r>
      <t>Salário mensal</t>
    </r>
    <r>
      <rPr>
        <vertAlign val="superscript"/>
        <sz val="10"/>
        <rFont val="Arial"/>
        <family val="2"/>
      </rPr>
      <t>1</t>
    </r>
  </si>
  <si>
    <t>((Salário hora)*(horas trabalhadas semanais)*(semanas do mês)*7)/6</t>
  </si>
  <si>
    <r>
      <t>Adicional</t>
    </r>
    <r>
      <rPr>
        <vertAlign val="superscript"/>
        <sz val="10"/>
        <rFont val="Arial"/>
        <family val="2"/>
      </rPr>
      <t>2</t>
    </r>
  </si>
  <si>
    <t>concedido pelo licitante mediante a devida fundamentação justificada</t>
  </si>
  <si>
    <t>TOTAL II</t>
  </si>
  <si>
    <t>(soma)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</si>
  <si>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O valor do salário mensal mínimo não pode ser alterado.</t>
    </r>
  </si>
  <si>
    <t>III - ENCARGOS SOCIAIS INCIDENTES SOBRE A REMUNERAÇÃO</t>
  </si>
  <si>
    <r>
      <t>PERCENTUAL (%)</t>
    </r>
    <r>
      <rPr>
        <b/>
        <vertAlign val="superscript"/>
        <sz val="10"/>
        <rFont val="Arial"/>
        <family val="2"/>
      </rPr>
      <t>1</t>
    </r>
  </si>
  <si>
    <t>GRUPO A</t>
  </si>
  <si>
    <t>FGTS</t>
  </si>
  <si>
    <t>percentual * TOTAL II</t>
  </si>
  <si>
    <t>INSS</t>
  </si>
  <si>
    <r>
      <t>Outros encargos sociais</t>
    </r>
    <r>
      <rPr>
        <vertAlign val="superscript"/>
        <sz val="10"/>
        <rFont val="Arial"/>
        <family val="2"/>
      </rPr>
      <t>1</t>
    </r>
  </si>
  <si>
    <t>TOTAL III.A</t>
  </si>
  <si>
    <t>GRUPO B</t>
  </si>
  <si>
    <t>B01. 13º salário</t>
  </si>
  <si>
    <t>CF, art. 7º, inciso VIII.</t>
  </si>
  <si>
    <t>B02. Férias + 1/3 do salário</t>
  </si>
  <si>
    <t>CF, art. 7º, inciso XVII.</t>
  </si>
  <si>
    <t>TOTAL III.B</t>
  </si>
  <si>
    <t>GRUPO C</t>
  </si>
  <si>
    <t>Incidência dos encargos do GRUPO A sobre o GRUPO B</t>
  </si>
  <si>
    <t>Percentual TOTAL III.A * Percentual TOTAL III.B * TOTAL II</t>
  </si>
  <si>
    <t>TOTAL III.C</t>
  </si>
  <si>
    <t>TOTAL III</t>
  </si>
  <si>
    <t>TOTAL III.A + TOTAL III.B + TOTAL III.C</t>
  </si>
  <si>
    <t>IV - INSUMOS E OUTRAS DESPESAS</t>
  </si>
  <si>
    <r>
      <t>Uniforme</t>
    </r>
    <r>
      <rPr>
        <vertAlign val="superscript"/>
        <sz val="10"/>
        <rFont val="Arial"/>
        <family val="2"/>
      </rPr>
      <t>1</t>
    </r>
  </si>
  <si>
    <t>Vale transporte</t>
  </si>
  <si>
    <t>Desconto legal sobre transporte</t>
  </si>
  <si>
    <t>máximo de 6% do salário-base</t>
  </si>
  <si>
    <t>Lei 7.418/85, art. 4º, parágrafo único.</t>
  </si>
  <si>
    <r>
      <t>Outros insumos e despesas</t>
    </r>
    <r>
      <rPr>
        <vertAlign val="superscript"/>
        <sz val="10"/>
        <rFont val="Arial"/>
        <family val="2"/>
      </rPr>
      <t>2</t>
    </r>
  </si>
  <si>
    <t xml:space="preserve">TOTAL IV </t>
  </si>
  <si>
    <t>TOTAL 1: TOTAL DA REMUNERAÇÃO + ENCARGOS SOCIAIS + INSUMOS</t>
  </si>
  <si>
    <t>TOTAL II  + TOTAL III + TOTAL IV</t>
  </si>
  <si>
    <t>V - TAXA DE ADMINISTRAÇÃO</t>
  </si>
  <si>
    <t>PERCENTUAL (%)</t>
  </si>
  <si>
    <r>
      <t>Taxa de administração</t>
    </r>
    <r>
      <rPr>
        <vertAlign val="superscript"/>
        <sz val="10"/>
        <rFont val="Arial"/>
        <family val="2"/>
      </rPr>
      <t>1</t>
    </r>
  </si>
  <si>
    <t>Taxa de administração * (TOTAL II + TOTAL III + TOTAL IV)</t>
  </si>
  <si>
    <t>TOTAL V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</si>
  <si>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Especificar cada item que compuser a taxa de administração, com expressão dos respectivos valores percentuais e/ou absolutos para a composição do total.</t>
    </r>
  </si>
  <si>
    <t>VI - DURAÇÃO DO PROGRAMA DE APRENDIZAGEM</t>
  </si>
  <si>
    <t>Nº DE MESES</t>
  </si>
  <si>
    <t>Duração do programa de aprendizagem oferecido, em meses.</t>
  </si>
  <si>
    <t>CUSTO POR APRENDIZ</t>
  </si>
  <si>
    <t>MENSAL</t>
  </si>
  <si>
    <t>(TOTAL 1 + TOTAL V)</t>
  </si>
  <si>
    <t>Lei 13.152/2015, art. 2º, parágrafo único. Decreto Federal nº 9.661/2019, art. 1º, caput.</t>
  </si>
  <si>
    <t>Lei 13.152/2015, art. 2º, parágrafo único. Decreto Federal nº 9.661/2019, art. 1º, parágrafo único</t>
  </si>
  <si>
    <t>Decreto Federal 9.579/2018, art. 59, caput.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</si>
  <si>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Pelo que expressa o Decreto Federal 9.579/2018, art. 59, parágrafo único, caso a entidade ofereça ao aprendiz remuneração acima da equivalente ao salário mensal mínimo expresso na planilha, consignará no campo específico o correspondente valor excedente a esse mínimo, que deverá ser detalhadado em documento que apresentará junto à planilha.</t>
    </r>
  </si>
  <si>
    <t>Decreto Federal 9.579/2018, art. 67, parágrafo único.</t>
  </si>
  <si>
    <t>Decreto Federal 9.579/2018, art. 70.</t>
  </si>
  <si>
    <t>CAMPO ESPECÍFICO</t>
  </si>
  <si>
    <t>ORIENTAÇÕES PARA PREENCHIMENTO</t>
  </si>
  <si>
    <t>Adicional ao salário</t>
  </si>
  <si>
    <t>Outros encargos sociais</t>
  </si>
  <si>
    <t>Uniforme</t>
  </si>
  <si>
    <t>Informar o correspondente ao valor mensal.</t>
  </si>
  <si>
    <t>Outros insumos e despesas</t>
  </si>
  <si>
    <t>Taxa de administração</t>
  </si>
  <si>
    <t>Percentual (%)</t>
  </si>
  <si>
    <t>VALOR</t>
  </si>
  <si>
    <t>OUTROS INSUMOS E DESPESAS</t>
  </si>
  <si>
    <t>TOTAL DE OUTROS INSUMOS E DESPESAS</t>
  </si>
  <si>
    <t>DETALHAMENTO DA TAXA DE ADMINISTRAÇÃO</t>
  </si>
  <si>
    <t xml:space="preserve"> TAXA DE ADMINISTRAÇÃO</t>
  </si>
  <si>
    <t>DETALHAMENTO DE ADICIONAL DE REMUNERAÇÃO, ENCARGOS SOCIAIS, OUTROS INSUMOS E DESPESAS E TAXA DE ADMINISTRAÇÃO</t>
  </si>
  <si>
    <t>ADICIONAL DE REMUNERAÇÃO</t>
  </si>
  <si>
    <t>Decreto Federal 9.579/2018, art. 59, parágrafo único. A ser detalhado, na aba DETALHAMENTO.</t>
  </si>
  <si>
    <t>A ser detalhado, na aba DETALHAMENTO</t>
  </si>
  <si>
    <t>4,50*22*4</t>
  </si>
  <si>
    <t>DETALHAMENTO DO UNIFORME</t>
  </si>
  <si>
    <t>TOTAL - UNIFORME</t>
  </si>
  <si>
    <t>Na aba DETALHAMENTO</t>
  </si>
  <si>
    <t>Vale-alimentação</t>
  </si>
  <si>
    <t>Requisito do BDMG</t>
  </si>
  <si>
    <t>¹ Informar o correspondente ao valor mensal. O uniforme consistirá minimamente em 02 (duas) camisetas e serão reposto a cada 180 dias contados da primeira entrega, esta antes do início das atividades.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</si>
  <si>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Este item abrange insumos e despesas eventualmente não discriminados nesta planilha e necessários à execução do objeto, a critério da entidade. Deverão ser detalhadados na aba DETALHAMENTO.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</si>
  <si>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Este item abrange encargos sociais não discriminados nesta planilha e necessários à execução do objeto que deverão ser detalhadados na aba DETALHAMENTO.</t>
    </r>
  </si>
  <si>
    <t>15,00*22</t>
  </si>
  <si>
    <t>Preencher com o nº de meses correspondente à duração do programa de aprendizagem pelo qual passarão os aprendizes.</t>
  </si>
  <si>
    <t>PLANILHA DE COMPOSIÇÃO DE CUSTOS E FORMAÇÃO DE PREÇOS</t>
  </si>
  <si>
    <t>Percentual referente ao INSS, caso haja esse custo para a entidade. Justificar a inclusão, na aba Detalhamento.</t>
  </si>
  <si>
    <t>Pelo que expressa o Decreto Federal 9.579/2018, art. 59, parágrafo único, caso a entidade ofereça ao aprendiz remuneração acima da equivalente ao salário mensal mínimo expresso na planilha, consignará no campo específico o correspondente valor mensal excedente a esse mínimo e o detalhará, na aba Detalhamento.</t>
  </si>
  <si>
    <t>OUTROS ENCARGOS SOCIAIS</t>
  </si>
  <si>
    <t>TOTAL DE OUTROS ENCARGOS SOCIAIS</t>
  </si>
  <si>
    <t>Justificativa</t>
  </si>
  <si>
    <r>
      <t xml:space="preserve">Preencher com o percentual sobre o somatório </t>
    </r>
    <r>
      <rPr>
        <i/>
        <sz val="11"/>
        <color indexed="8"/>
        <rFont val="Calibri"/>
        <family val="2"/>
      </rPr>
      <t>Total da Remuneração + Encargos Sociais + Insumos</t>
    </r>
    <r>
      <rPr>
        <sz val="11"/>
        <color theme="1"/>
        <rFont val="Calibri"/>
        <family val="2"/>
        <scheme val="minor"/>
      </rPr>
      <t>, correspondente ao valor cobrado pela entidade para a prestação dos serviços ao BDMG. A composição do percentual será detalhada na aba Detalhamento, com a inclusão de tantas linhas quanto o necessário.</t>
    </r>
  </si>
  <si>
    <r>
      <t xml:space="preserve">Este item abrange insumos e despesas eventualmente não discriminados na planilha e necessários à execução do objeto, </t>
    </r>
    <r>
      <rPr>
        <sz val="11"/>
        <color rgb="FFFF0000"/>
        <rFont val="Calibri"/>
        <family val="2"/>
        <scheme val="minor"/>
      </rPr>
      <t>INCLUSIVE VERBAS RECISÓRIAS,</t>
    </r>
    <r>
      <rPr>
        <sz val="11"/>
        <color theme="1"/>
        <rFont val="Calibri"/>
        <family val="2"/>
        <scheme val="minor"/>
      </rPr>
      <t xml:space="preserve"> a critério da entidade. Cada insumo/despesa que compõe o respectivo valor será detalhado na aba Detalhamento, com a inclusão de tantas linhas quanto o necessário.</t>
    </r>
  </si>
  <si>
    <r>
      <t xml:space="preserve">Este item abrange </t>
    </r>
    <r>
      <rPr>
        <b/>
        <u/>
        <sz val="11"/>
        <color indexed="8"/>
        <rFont val="Calibri"/>
        <family val="2"/>
      </rPr>
      <t>encargos sociais</t>
    </r>
    <r>
      <rPr>
        <sz val="11"/>
        <color theme="1"/>
        <rFont val="Calibri"/>
        <family val="2"/>
        <scheme val="minor"/>
      </rPr>
      <t xml:space="preserve"> não discriminados nesta planilha e necessários à execução do objeto. </t>
    </r>
    <r>
      <rPr>
        <b/>
        <sz val="11"/>
        <color rgb="FFFF0000"/>
        <rFont val="Calibri"/>
        <family val="2"/>
      </rPr>
      <t>ATENÇÃO</t>
    </r>
    <r>
      <rPr>
        <sz val="11"/>
        <color theme="1"/>
        <rFont val="Calibri"/>
        <family val="2"/>
        <scheme val="minor"/>
      </rPr>
      <t xml:space="preserve"> – o campo se refere a encargos sociais, que compõem o cálculo do 13º e das férias. Outras despesas que houver (exames médicos, etc.) serão incluídas no campo Outros insumos e despesas. Cada encargo social que compõe o respectivo valor será detalhado na aba Detalhamento, com a inclusão de tantas linhas quanto o necessário.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</si>
</sst>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$&quot;\ * #,##0.00_);_(&quot;R$&quot;\ * \(#,##0.00\);_(&quot;R$&quot;\ * &quot;-&quot;??_);_(@_)"/>
    <numFmt numFmtId="43" formatCode="_(* #,##0.00_);_(* \(#,##0.00\);_(* &quot;-&quot;??_);_(@_)"/>
    <numFmt numFmtId="164" formatCode="0.0000%"/>
    <numFmt numFmtId="165" formatCode="_(* #,##0.00_);_(* \(#,##0.00\);_(* &quot;-&quot;???_);_(@_)"/>
    <numFmt numFmtId="166" formatCode="#,##0.000_);[Red]\(#,##0.000\)"/>
    <numFmt numFmtId="167" formatCode="0.00000%"/>
    <numFmt numFmtId="168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 Black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u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B686DA"/>
        <bgColor indexed="64"/>
      </patternFill>
    </fill>
    <fill>
      <patternFill patternType="solid">
        <fgColor rgb="FFB886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DFFA6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FC489"/>
        <bgColor indexed="64"/>
      </patternFill>
    </fill>
    <fill>
      <patternFill patternType="solid">
        <fgColor rgb="FF65D7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C0C0C0"/>
      </left>
      <right style="double">
        <color rgb="FFC0C0C0"/>
      </right>
      <top/>
      <bottom style="double">
        <color rgb="FFC0C0C0"/>
      </bottom>
      <diagonal/>
    </border>
    <border>
      <left/>
      <right style="double">
        <color rgb="FFC0C0C0"/>
      </right>
      <top/>
      <bottom style="double">
        <color rgb="FFC0C0C0"/>
      </bottom>
      <diagonal/>
    </border>
    <border>
      <left style="double">
        <color rgb="FFC0C0C0"/>
      </left>
      <right/>
      <top/>
      <bottom style="double">
        <color rgb="FFC0C0C0"/>
      </bottom>
      <diagonal/>
    </border>
    <border>
      <left/>
      <right/>
      <top/>
      <bottom style="double">
        <color rgb="FFC0C0C0"/>
      </bottom>
      <diagonal/>
    </border>
    <border>
      <left style="double">
        <color rgb="FFC0C0C0"/>
      </left>
      <right/>
      <top/>
      <bottom/>
      <diagonal/>
    </border>
    <border>
      <left style="double">
        <color rgb="FFC0C0C0"/>
      </left>
      <right style="double">
        <color rgb="FFC0C0C0"/>
      </right>
      <top style="double">
        <color indexed="64"/>
      </top>
      <bottom style="double">
        <color rgb="FFC0C0C0"/>
      </bottom>
      <diagonal/>
    </border>
    <border>
      <left style="double">
        <color rgb="FFC0C0C0"/>
      </left>
      <right/>
      <top style="double">
        <color indexed="64"/>
      </top>
      <bottom style="double">
        <color rgb="FFC0C0C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C0C0C0"/>
      </left>
      <right style="double">
        <color rgb="FFC0C0C0"/>
      </right>
      <top style="double">
        <color indexed="64"/>
      </top>
      <bottom style="double">
        <color indexed="64"/>
      </bottom>
      <diagonal/>
    </border>
    <border>
      <left style="double">
        <color rgb="FFC0C0C0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rgb="FFC0C0C0"/>
      </left>
      <right style="double">
        <color rgb="FFC0C0C0"/>
      </right>
      <top style="double">
        <color rgb="FFC0C0C0"/>
      </top>
      <bottom style="double">
        <color indexed="64"/>
      </bottom>
      <diagonal/>
    </border>
    <border>
      <left style="double">
        <color rgb="FFC0C0C0"/>
      </left>
      <right/>
      <top/>
      <bottom style="double">
        <color indexed="64"/>
      </bottom>
      <diagonal/>
    </border>
    <border>
      <left style="double">
        <color rgb="FFC0C0C0"/>
      </left>
      <right style="double">
        <color rgb="FFC0C0C0"/>
      </right>
      <top/>
      <bottom/>
      <diagonal/>
    </border>
    <border>
      <left style="double">
        <color rgb="FFC0C0C0"/>
      </left>
      <right/>
      <top style="double">
        <color rgb="FFC0C0C0"/>
      </top>
      <bottom style="double">
        <color indexed="64"/>
      </bottom>
      <diagonal/>
    </border>
    <border>
      <left style="double">
        <color rgb="FFC0C0C0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rgb="FFC0C0C0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C0C0C0"/>
      </left>
      <right style="double">
        <color rgb="FFC0C0C0"/>
      </right>
      <top style="double">
        <color indexed="64"/>
      </top>
      <bottom/>
      <diagonal/>
    </border>
    <border>
      <left style="double">
        <color rgb="FFC0C0C0"/>
      </left>
      <right style="double">
        <color rgb="FFC0C0C0"/>
      </right>
      <top/>
      <bottom style="double">
        <color indexed="64"/>
      </bottom>
      <diagonal/>
    </border>
    <border>
      <left style="double">
        <color rgb="FFC0C0C0"/>
      </left>
      <right style="double">
        <color indexed="64"/>
      </right>
      <top style="double">
        <color rgb="FFC0C0C0"/>
      </top>
      <bottom style="double">
        <color rgb="FFC0C0C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 applyProtection="1"/>
    <xf numFmtId="0" fontId="2" fillId="0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43" fontId="3" fillId="0" borderId="9" xfId="1" applyFont="1" applyFill="1" applyBorder="1" applyAlignment="1" applyProtection="1">
      <alignment vertical="center"/>
    </xf>
    <xf numFmtId="0" fontId="7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 wrapText="1"/>
    </xf>
    <xf numFmtId="0" fontId="3" fillId="0" borderId="12" xfId="0" quotePrefix="1" applyFont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43" fontId="3" fillId="0" borderId="13" xfId="2" applyNumberFormat="1" applyFont="1" applyFill="1" applyBorder="1" applyAlignment="1" applyProtection="1">
      <alignment vertical="center" wrapText="1"/>
    </xf>
    <xf numFmtId="0" fontId="7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43" fontId="3" fillId="0" borderId="17" xfId="2" applyNumberFormat="1" applyFont="1" applyFill="1" applyBorder="1" applyAlignment="1" applyProtection="1">
      <alignment vertical="center" wrapText="1"/>
    </xf>
    <xf numFmtId="0" fontId="0" fillId="0" borderId="0" xfId="0" applyFont="1" applyBorder="1" applyAlignment="1" applyProtection="1"/>
    <xf numFmtId="0" fontId="7" fillId="0" borderId="0" xfId="0" applyFont="1" applyBorder="1" applyAlignment="1">
      <alignment horizontal="justify" vertical="center" wrapText="1"/>
    </xf>
    <xf numFmtId="0" fontId="3" fillId="0" borderId="12" xfId="0" quotePrefix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43" fontId="3" fillId="0" borderId="13" xfId="1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8" xfId="0" quotePrefix="1" applyFont="1" applyFill="1" applyBorder="1" applyAlignment="1" applyProtection="1">
      <alignment horizontal="center" vertical="center"/>
    </xf>
    <xf numFmtId="0" fontId="3" fillId="0" borderId="8" xfId="0" quotePrefix="1" applyFont="1" applyBorder="1" applyAlignment="1" applyProtection="1">
      <alignment horizontal="center" vertical="center" wrapText="1"/>
    </xf>
    <xf numFmtId="43" fontId="3" fillId="4" borderId="18" xfId="1" applyNumberFormat="1" applyFont="1" applyFill="1" applyBorder="1" applyAlignment="1" applyProtection="1">
      <alignment vertical="center"/>
      <protection locked="0"/>
    </xf>
    <xf numFmtId="43" fontId="4" fillId="2" borderId="5" xfId="1" applyFont="1" applyFill="1" applyBorder="1" applyAlignment="1" applyProtection="1">
      <alignment horizontal="center" vertical="center"/>
    </xf>
    <xf numFmtId="43" fontId="4" fillId="2" borderId="5" xfId="0" applyNumberFormat="1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20" xfId="0" applyFont="1" applyBorder="1" applyAlignment="1" applyProtection="1">
      <alignment vertical="center"/>
    </xf>
    <xf numFmtId="10" fontId="3" fillId="0" borderId="0" xfId="3" applyNumberFormat="1" applyFont="1" applyBorder="1" applyAlignment="1" applyProtection="1">
      <alignment vertical="center"/>
    </xf>
    <xf numFmtId="43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14" xfId="0" applyFont="1" applyFill="1" applyBorder="1" applyProtection="1"/>
    <xf numFmtId="0" fontId="3" fillId="0" borderId="21" xfId="0" applyFont="1" applyBorder="1" applyAlignment="1" applyProtection="1">
      <alignment vertical="center" wrapText="1"/>
    </xf>
    <xf numFmtId="164" fontId="3" fillId="0" borderId="22" xfId="1" applyNumberFormat="1" applyFont="1" applyFill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43" fontId="3" fillId="0" borderId="23" xfId="1" applyNumberFormat="1" applyFont="1" applyFill="1" applyBorder="1" applyAlignment="1" applyProtection="1">
      <alignment horizontal="center" vertical="center" wrapText="1"/>
    </xf>
    <xf numFmtId="164" fontId="3" fillId="6" borderId="22" xfId="1" applyNumberFormat="1" applyFont="1" applyFill="1" applyBorder="1" applyAlignment="1" applyProtection="1">
      <alignment horizontal="center" vertical="center"/>
      <protection locked="0"/>
    </xf>
    <xf numFmtId="0" fontId="7" fillId="6" borderId="19" xfId="0" applyFont="1" applyFill="1" applyBorder="1" applyAlignment="1">
      <alignment horizontal="justify" vertical="center" wrapText="1"/>
    </xf>
    <xf numFmtId="0" fontId="3" fillId="7" borderId="25" xfId="0" applyFont="1" applyFill="1" applyBorder="1" applyAlignment="1" applyProtection="1">
      <alignment vertical="center" wrapText="1"/>
    </xf>
    <xf numFmtId="164" fontId="3" fillId="8" borderId="26" xfId="1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</xf>
    <xf numFmtId="43" fontId="3" fillId="0" borderId="27" xfId="1" applyNumberFormat="1" applyFont="1" applyFill="1" applyBorder="1" applyAlignment="1" applyProtection="1">
      <alignment horizontal="center" vertical="center" wrapText="1"/>
    </xf>
    <xf numFmtId="0" fontId="7" fillId="8" borderId="19" xfId="0" applyFont="1" applyFill="1" applyBorder="1" applyAlignment="1">
      <alignment horizontal="justify" vertical="center" wrapText="1"/>
    </xf>
    <xf numFmtId="164" fontId="4" fillId="2" borderId="5" xfId="3" applyNumberFormat="1" applyFont="1" applyFill="1" applyBorder="1" applyAlignment="1" applyProtection="1">
      <alignment horizontal="center" vertical="center"/>
    </xf>
    <xf numFmtId="43" fontId="4" fillId="2" borderId="28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164" fontId="4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Protection="1"/>
    <xf numFmtId="164" fontId="3" fillId="0" borderId="12" xfId="1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43" fontId="3" fillId="0" borderId="13" xfId="1" applyNumberFormat="1" applyFont="1" applyFill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vertical="center" wrapText="1"/>
    </xf>
    <xf numFmtId="164" fontId="3" fillId="0" borderId="26" xfId="1" applyNumberFormat="1" applyFont="1" applyFill="1" applyBorder="1" applyAlignment="1" applyProtection="1">
      <alignment horizontal="center" vertical="center"/>
    </xf>
    <xf numFmtId="43" fontId="3" fillId="0" borderId="18" xfId="1" applyNumberFormat="1" applyFont="1" applyFill="1" applyBorder="1" applyAlignment="1" applyProtection="1">
      <alignment horizontal="center" vertical="center" wrapText="1"/>
    </xf>
    <xf numFmtId="0" fontId="7" fillId="0" borderId="19" xfId="0" applyFont="1" applyBorder="1" applyAlignment="1">
      <alignment horizontal="justify" vertical="center" wrapText="1"/>
    </xf>
    <xf numFmtId="43" fontId="3" fillId="0" borderId="0" xfId="1" applyFont="1" applyBorder="1" applyAlignment="1" applyProtection="1">
      <alignment horizontal="right" vertical="center"/>
    </xf>
    <xf numFmtId="0" fontId="3" fillId="0" borderId="9" xfId="0" applyFont="1" applyBorder="1" applyProtection="1"/>
    <xf numFmtId="164" fontId="3" fillId="0" borderId="8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43" fontId="3" fillId="0" borderId="18" xfId="1" applyFont="1" applyBorder="1" applyAlignment="1" applyProtection="1">
      <alignment horizontal="center" vertical="center"/>
    </xf>
    <xf numFmtId="0" fontId="3" fillId="0" borderId="10" xfId="0" applyFont="1" applyBorder="1" applyProtection="1"/>
    <xf numFmtId="165" fontId="3" fillId="9" borderId="12" xfId="0" applyNumberFormat="1" applyFont="1" applyFill="1" applyBorder="1" applyAlignment="1" applyProtection="1">
      <alignment vertical="center"/>
      <protection locked="0"/>
    </xf>
    <xf numFmtId="43" fontId="3" fillId="0" borderId="12" xfId="1" applyNumberFormat="1" applyFont="1" applyBorder="1" applyAlignment="1" applyProtection="1">
      <alignment horizontal="center" vertical="center"/>
    </xf>
    <xf numFmtId="165" fontId="3" fillId="0" borderId="22" xfId="0" applyNumberFormat="1" applyFont="1" applyFill="1" applyBorder="1" applyAlignment="1" applyProtection="1">
      <alignment vertical="center"/>
    </xf>
    <xf numFmtId="43" fontId="3" fillId="0" borderId="22" xfId="1" applyNumberFormat="1" applyFont="1" applyBorder="1" applyAlignment="1" applyProtection="1">
      <alignment horizontal="center" vertical="center"/>
    </xf>
    <xf numFmtId="44" fontId="3" fillId="10" borderId="26" xfId="0" applyNumberFormat="1" applyFont="1" applyFill="1" applyBorder="1" applyAlignment="1" applyProtection="1">
      <alignment vertical="center"/>
      <protection locked="0"/>
    </xf>
    <xf numFmtId="0" fontId="3" fillId="0" borderId="26" xfId="0" quotePrefix="1" applyFont="1" applyBorder="1" applyAlignment="1" applyProtection="1">
      <alignment horizontal="center" vertical="center"/>
    </xf>
    <xf numFmtId="43" fontId="3" fillId="0" borderId="26" xfId="1" applyNumberFormat="1" applyFont="1" applyFill="1" applyBorder="1" applyAlignment="1" applyProtection="1">
      <alignment horizontal="center" vertical="center"/>
    </xf>
    <xf numFmtId="0" fontId="7" fillId="10" borderId="19" xfId="0" applyFont="1" applyFill="1" applyBorder="1" applyAlignment="1">
      <alignment horizontal="justify" vertical="center" wrapText="1"/>
    </xf>
    <xf numFmtId="166" fontId="4" fillId="2" borderId="5" xfId="3" applyNumberFormat="1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 wrapText="1"/>
    </xf>
    <xf numFmtId="43" fontId="4" fillId="2" borderId="28" xfId="1" applyFont="1" applyFill="1" applyBorder="1" applyAlignment="1" applyProtection="1">
      <alignment horizontal="right" vertical="center"/>
    </xf>
    <xf numFmtId="167" fontId="9" fillId="0" borderId="0" xfId="0" applyNumberFormat="1" applyFont="1" applyFill="1" applyProtection="1"/>
    <xf numFmtId="0" fontId="4" fillId="2" borderId="29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164" fontId="3" fillId="11" borderId="22" xfId="3" applyNumberFormat="1" applyFont="1" applyFill="1" applyBorder="1" applyAlignment="1" applyProtection="1">
      <alignment horizontal="center" vertical="center"/>
      <protection locked="0"/>
    </xf>
    <xf numFmtId="0" fontId="3" fillId="0" borderId="22" xfId="0" quotePrefix="1" applyFont="1" applyBorder="1" applyAlignment="1" applyProtection="1">
      <alignment horizontal="center" vertical="center" wrapText="1"/>
    </xf>
    <xf numFmtId="43" fontId="3" fillId="0" borderId="23" xfId="0" applyNumberFormat="1" applyFont="1" applyBorder="1" applyAlignment="1" applyProtection="1">
      <alignment vertical="center"/>
    </xf>
    <xf numFmtId="0" fontId="7" fillId="11" borderId="19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 applyProtection="1">
      <alignment vertical="center"/>
    </xf>
    <xf numFmtId="164" fontId="4" fillId="2" borderId="16" xfId="3" applyNumberFormat="1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43" fontId="4" fillId="2" borderId="17" xfId="1" applyFont="1" applyFill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33" xfId="0" applyFont="1" applyBorder="1" applyProtection="1"/>
    <xf numFmtId="0" fontId="3" fillId="1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vertical="center"/>
    </xf>
    <xf numFmtId="166" fontId="4" fillId="2" borderId="36" xfId="3" applyNumberFormat="1" applyFont="1" applyFill="1" applyBorder="1" applyAlignment="1" applyProtection="1">
      <alignment horizontal="center" vertical="center"/>
    </xf>
    <xf numFmtId="166" fontId="4" fillId="2" borderId="37" xfId="3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 wrapText="1"/>
    </xf>
    <xf numFmtId="166" fontId="4" fillId="0" borderId="5" xfId="3" applyNumberFormat="1" applyFont="1" applyFill="1" applyBorder="1" applyAlignment="1" applyProtection="1">
      <alignment horizontal="center" vertical="center"/>
    </xf>
    <xf numFmtId="166" fontId="3" fillId="0" borderId="5" xfId="3" applyNumberFormat="1" applyFont="1" applyFill="1" applyBorder="1" applyAlignment="1" applyProtection="1">
      <alignment horizontal="center" vertical="center"/>
    </xf>
    <xf numFmtId="43" fontId="4" fillId="0" borderId="6" xfId="1" applyFont="1" applyFill="1" applyBorder="1" applyAlignment="1" applyProtection="1">
      <alignment horizontal="right" vertical="center"/>
    </xf>
    <xf numFmtId="0" fontId="10" fillId="0" borderId="38" xfId="0" applyFont="1" applyBorder="1" applyAlignment="1">
      <alignment horizontal="justify" vertical="center" wrapText="1"/>
    </xf>
    <xf numFmtId="0" fontId="10" fillId="5" borderId="38" xfId="0" applyFont="1" applyFill="1" applyBorder="1" applyAlignment="1">
      <alignment horizontal="justify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justify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 wrapText="1"/>
    </xf>
    <xf numFmtId="0" fontId="0" fillId="9" borderId="38" xfId="0" applyFill="1" applyBorder="1" applyAlignment="1">
      <alignment horizontal="center" vertical="center" wrapText="1"/>
    </xf>
    <xf numFmtId="0" fontId="0" fillId="10" borderId="38" xfId="0" applyFill="1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4" fillId="13" borderId="41" xfId="0" applyFont="1" applyFill="1" applyBorder="1" applyAlignment="1">
      <alignment horizontal="center" vertical="center"/>
    </xf>
    <xf numFmtId="0" fontId="10" fillId="13" borderId="40" xfId="0" applyFont="1" applyFill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165" fontId="3" fillId="0" borderId="26" xfId="0" applyNumberFormat="1" applyFont="1" applyFill="1" applyBorder="1" applyAlignment="1" applyProtection="1">
      <alignment vertical="center"/>
    </xf>
    <xf numFmtId="43" fontId="3" fillId="0" borderId="26" xfId="1" applyNumberFormat="1" applyFont="1" applyBorder="1" applyAlignment="1" applyProtection="1">
      <alignment horizontal="center" vertical="center"/>
    </xf>
    <xf numFmtId="43" fontId="3" fillId="0" borderId="23" xfId="1" applyNumberFormat="1" applyFont="1" applyBorder="1" applyAlignment="1" applyProtection="1">
      <alignment horizontal="center" vertical="center"/>
    </xf>
    <xf numFmtId="0" fontId="10" fillId="0" borderId="24" xfId="0" applyFont="1" applyFill="1" applyBorder="1" applyAlignment="1">
      <alignment horizontal="justify" vertical="center" wrapText="1"/>
    </xf>
    <xf numFmtId="0" fontId="3" fillId="15" borderId="39" xfId="0" applyFont="1" applyFill="1" applyBorder="1" applyAlignment="1" applyProtection="1">
      <alignment horizontal="center" vertical="center" wrapText="1"/>
    </xf>
    <xf numFmtId="0" fontId="0" fillId="0" borderId="43" xfId="0" applyBorder="1" applyAlignment="1">
      <alignment horizontal="center" vertical="center"/>
    </xf>
    <xf numFmtId="168" fontId="10" fillId="0" borderId="41" xfId="0" applyNumberFormat="1" applyFont="1" applyBorder="1" applyAlignment="1">
      <alignment horizontal="center" vertical="center"/>
    </xf>
    <xf numFmtId="164" fontId="10" fillId="0" borderId="41" xfId="0" applyNumberFormat="1" applyFont="1" applyBorder="1" applyAlignment="1">
      <alignment horizontal="center" vertical="center"/>
    </xf>
    <xf numFmtId="164" fontId="10" fillId="13" borderId="41" xfId="0" applyNumberFormat="1" applyFont="1" applyFill="1" applyBorder="1" applyAlignment="1">
      <alignment horizontal="center" vertical="center"/>
    </xf>
    <xf numFmtId="0" fontId="10" fillId="0" borderId="40" xfId="0" applyFont="1" applyBorder="1" applyAlignment="1">
      <alignment horizontal="left" vertical="center" wrapText="1"/>
    </xf>
    <xf numFmtId="0" fontId="0" fillId="0" borderId="47" xfId="0" applyBorder="1"/>
    <xf numFmtId="0" fontId="10" fillId="13" borderId="45" xfId="0" applyFont="1" applyFill="1" applyBorder="1" applyAlignment="1">
      <alignment vertical="center"/>
    </xf>
    <xf numFmtId="0" fontId="0" fillId="0" borderId="53" xfId="0" applyBorder="1"/>
    <xf numFmtId="0" fontId="10" fillId="13" borderId="55" xfId="0" applyFont="1" applyFill="1" applyBorder="1" applyAlignment="1">
      <alignment vertical="center"/>
    </xf>
    <xf numFmtId="0" fontId="14" fillId="13" borderId="43" xfId="0" applyFont="1" applyFill="1" applyBorder="1" applyAlignment="1">
      <alignment horizontal="center" vertical="center"/>
    </xf>
    <xf numFmtId="0" fontId="10" fillId="14" borderId="57" xfId="0" applyFont="1" applyFill="1" applyBorder="1" applyAlignment="1">
      <alignment horizontal="left" vertical="center" wrapText="1"/>
    </xf>
    <xf numFmtId="0" fontId="10" fillId="13" borderId="44" xfId="0" applyFont="1" applyFill="1" applyBorder="1" applyAlignment="1">
      <alignment vertical="center"/>
    </xf>
    <xf numFmtId="164" fontId="10" fillId="0" borderId="55" xfId="0" applyNumberFormat="1" applyFont="1" applyBorder="1" applyAlignment="1">
      <alignment horizontal="center" vertical="center"/>
    </xf>
    <xf numFmtId="0" fontId="10" fillId="13" borderId="46" xfId="0" applyFont="1" applyFill="1" applyBorder="1" applyAlignment="1">
      <alignment vertical="center"/>
    </xf>
    <xf numFmtId="0" fontId="10" fillId="13" borderId="42" xfId="0" applyFont="1" applyFill="1" applyBorder="1" applyAlignment="1">
      <alignment vertical="center"/>
    </xf>
    <xf numFmtId="0" fontId="10" fillId="13" borderId="58" xfId="0" applyFont="1" applyFill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10" fillId="0" borderId="57" xfId="0" applyFont="1" applyBorder="1" applyAlignment="1">
      <alignment vertical="center" wrapText="1"/>
    </xf>
    <xf numFmtId="0" fontId="14" fillId="0" borderId="4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4" fillId="13" borderId="46" xfId="0" applyFont="1" applyFill="1" applyBorder="1" applyAlignment="1">
      <alignment horizontal="center" vertical="center"/>
    </xf>
    <xf numFmtId="0" fontId="14" fillId="14" borderId="57" xfId="0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vertical="center" wrapText="1"/>
    </xf>
    <xf numFmtId="164" fontId="14" fillId="14" borderId="0" xfId="0" applyNumberFormat="1" applyFont="1" applyFill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168" fontId="10" fillId="0" borderId="5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168" fontId="14" fillId="14" borderId="0" xfId="0" applyNumberFormat="1" applyFont="1" applyFill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14" borderId="63" xfId="0" applyFont="1" applyFill="1" applyBorder="1" applyAlignment="1">
      <alignment horizontal="center" vertical="center"/>
    </xf>
    <xf numFmtId="0" fontId="14" fillId="0" borderId="51" xfId="0" applyFont="1" applyBorder="1" applyAlignment="1">
      <alignment vertical="center"/>
    </xf>
    <xf numFmtId="164" fontId="14" fillId="14" borderId="63" xfId="0" applyNumberFormat="1" applyFont="1" applyFill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0" borderId="43" xfId="0" applyNumberFormat="1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164" fontId="14" fillId="14" borderId="64" xfId="0" applyNumberFormat="1" applyFont="1" applyFill="1" applyBorder="1" applyAlignment="1">
      <alignment horizontal="center" vertical="center"/>
    </xf>
    <xf numFmtId="0" fontId="14" fillId="13" borderId="51" xfId="0" applyFont="1" applyFill="1" applyBorder="1" applyAlignment="1">
      <alignment horizontal="center" vertical="center"/>
    </xf>
    <xf numFmtId="0" fontId="14" fillId="0" borderId="63" xfId="0" applyFont="1" applyBorder="1" applyAlignment="1">
      <alignment vertical="center"/>
    </xf>
    <xf numFmtId="0" fontId="14" fillId="0" borderId="63" xfId="0" applyFont="1" applyBorder="1" applyAlignment="1">
      <alignment horizontal="center" vertical="center"/>
    </xf>
    <xf numFmtId="168" fontId="10" fillId="0" borderId="43" xfId="0" applyNumberFormat="1" applyFont="1" applyBorder="1" applyAlignment="1">
      <alignment horizontal="center" vertical="center"/>
    </xf>
    <xf numFmtId="168" fontId="10" fillId="0" borderId="65" xfId="0" applyNumberFormat="1" applyFont="1" applyBorder="1" applyAlignment="1">
      <alignment horizontal="center" vertical="center"/>
    </xf>
    <xf numFmtId="0" fontId="0" fillId="0" borderId="66" xfId="0" applyBorder="1"/>
    <xf numFmtId="0" fontId="14" fillId="14" borderId="57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left" vertical="center" wrapText="1"/>
    </xf>
    <xf numFmtId="168" fontId="10" fillId="0" borderId="0" xfId="0" applyNumberFormat="1" applyFont="1" applyBorder="1" applyAlignment="1">
      <alignment horizontal="center" vertical="center"/>
    </xf>
    <xf numFmtId="168" fontId="14" fillId="14" borderId="6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/>
    <xf numFmtId="0" fontId="2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0" xfId="0" applyBorder="1" applyAlignment="1">
      <alignment vertical="top"/>
    </xf>
    <xf numFmtId="0" fontId="3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0" fillId="0" borderId="0" xfId="0" applyBorder="1" applyAlignment="1"/>
    <xf numFmtId="0" fontId="3" fillId="0" borderId="0" xfId="0" applyFont="1" applyBorder="1" applyAlignment="1" applyProtection="1">
      <alignment vertical="center" wrapText="1"/>
    </xf>
    <xf numFmtId="0" fontId="14" fillId="13" borderId="52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4" fillId="13" borderId="48" xfId="0" applyFont="1" applyFill="1" applyBorder="1" applyAlignment="1">
      <alignment horizontal="center" vertical="center"/>
    </xf>
    <xf numFmtId="0" fontId="0" fillId="0" borderId="49" xfId="0" applyBorder="1" applyAlignment="1"/>
    <xf numFmtId="0" fontId="0" fillId="0" borderId="50" xfId="0" applyBorder="1" applyAlignment="1"/>
    <xf numFmtId="0" fontId="10" fillId="13" borderId="59" xfId="0" applyFont="1" applyFill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0" xfId="0" applyBorder="1" applyAlignment="1">
      <alignment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showGridLines="0" showRowColHeaders="0" tabSelected="1" zoomScale="110" zoomScaleNormal="110" workbookViewId="0">
      <selection activeCell="C5" sqref="C5"/>
    </sheetView>
  </sheetViews>
  <sheetFormatPr defaultRowHeight="15" x14ac:dyDescent="0.25"/>
  <cols>
    <col min="1" max="1" width="3.85546875" customWidth="1"/>
    <col min="2" max="2" width="33" customWidth="1"/>
    <col min="3" max="3" width="137" customWidth="1"/>
    <col min="258" max="258" width="33" customWidth="1"/>
    <col min="259" max="259" width="79.5703125" customWidth="1"/>
    <col min="514" max="514" width="33" customWidth="1"/>
    <col min="515" max="515" width="79.5703125" customWidth="1"/>
    <col min="770" max="770" width="33" customWidth="1"/>
    <col min="771" max="771" width="79.5703125" customWidth="1"/>
    <col min="1026" max="1026" width="33" customWidth="1"/>
    <col min="1027" max="1027" width="79.5703125" customWidth="1"/>
    <col min="1282" max="1282" width="33" customWidth="1"/>
    <col min="1283" max="1283" width="79.5703125" customWidth="1"/>
    <col min="1538" max="1538" width="33" customWidth="1"/>
    <col min="1539" max="1539" width="79.5703125" customWidth="1"/>
    <col min="1794" max="1794" width="33" customWidth="1"/>
    <col min="1795" max="1795" width="79.5703125" customWidth="1"/>
    <col min="2050" max="2050" width="33" customWidth="1"/>
    <col min="2051" max="2051" width="79.5703125" customWidth="1"/>
    <col min="2306" max="2306" width="33" customWidth="1"/>
    <col min="2307" max="2307" width="79.5703125" customWidth="1"/>
    <col min="2562" max="2562" width="33" customWidth="1"/>
    <col min="2563" max="2563" width="79.5703125" customWidth="1"/>
    <col min="2818" max="2818" width="33" customWidth="1"/>
    <col min="2819" max="2819" width="79.5703125" customWidth="1"/>
    <col min="3074" max="3074" width="33" customWidth="1"/>
    <col min="3075" max="3075" width="79.5703125" customWidth="1"/>
    <col min="3330" max="3330" width="33" customWidth="1"/>
    <col min="3331" max="3331" width="79.5703125" customWidth="1"/>
    <col min="3586" max="3586" width="33" customWidth="1"/>
    <col min="3587" max="3587" width="79.5703125" customWidth="1"/>
    <col min="3842" max="3842" width="33" customWidth="1"/>
    <col min="3843" max="3843" width="79.5703125" customWidth="1"/>
    <col min="4098" max="4098" width="33" customWidth="1"/>
    <col min="4099" max="4099" width="79.5703125" customWidth="1"/>
    <col min="4354" max="4354" width="33" customWidth="1"/>
    <col min="4355" max="4355" width="79.5703125" customWidth="1"/>
    <col min="4610" max="4610" width="33" customWidth="1"/>
    <col min="4611" max="4611" width="79.5703125" customWidth="1"/>
    <col min="4866" max="4866" width="33" customWidth="1"/>
    <col min="4867" max="4867" width="79.5703125" customWidth="1"/>
    <col min="5122" max="5122" width="33" customWidth="1"/>
    <col min="5123" max="5123" width="79.5703125" customWidth="1"/>
    <col min="5378" max="5378" width="33" customWidth="1"/>
    <col min="5379" max="5379" width="79.5703125" customWidth="1"/>
    <col min="5634" max="5634" width="33" customWidth="1"/>
    <col min="5635" max="5635" width="79.5703125" customWidth="1"/>
    <col min="5890" max="5890" width="33" customWidth="1"/>
    <col min="5891" max="5891" width="79.5703125" customWidth="1"/>
    <col min="6146" max="6146" width="33" customWidth="1"/>
    <col min="6147" max="6147" width="79.5703125" customWidth="1"/>
    <col min="6402" max="6402" width="33" customWidth="1"/>
    <col min="6403" max="6403" width="79.5703125" customWidth="1"/>
    <col min="6658" max="6658" width="33" customWidth="1"/>
    <col min="6659" max="6659" width="79.5703125" customWidth="1"/>
    <col min="6914" max="6914" width="33" customWidth="1"/>
    <col min="6915" max="6915" width="79.5703125" customWidth="1"/>
    <col min="7170" max="7170" width="33" customWidth="1"/>
    <col min="7171" max="7171" width="79.5703125" customWidth="1"/>
    <col min="7426" max="7426" width="33" customWidth="1"/>
    <col min="7427" max="7427" width="79.5703125" customWidth="1"/>
    <col min="7682" max="7682" width="33" customWidth="1"/>
    <col min="7683" max="7683" width="79.5703125" customWidth="1"/>
    <col min="7938" max="7938" width="33" customWidth="1"/>
    <col min="7939" max="7939" width="79.5703125" customWidth="1"/>
    <col min="8194" max="8194" width="33" customWidth="1"/>
    <col min="8195" max="8195" width="79.5703125" customWidth="1"/>
    <col min="8450" max="8450" width="33" customWidth="1"/>
    <col min="8451" max="8451" width="79.5703125" customWidth="1"/>
    <col min="8706" max="8706" width="33" customWidth="1"/>
    <col min="8707" max="8707" width="79.5703125" customWidth="1"/>
    <col min="8962" max="8962" width="33" customWidth="1"/>
    <col min="8963" max="8963" width="79.5703125" customWidth="1"/>
    <col min="9218" max="9218" width="33" customWidth="1"/>
    <col min="9219" max="9219" width="79.5703125" customWidth="1"/>
    <col min="9474" max="9474" width="33" customWidth="1"/>
    <col min="9475" max="9475" width="79.5703125" customWidth="1"/>
    <col min="9730" max="9730" width="33" customWidth="1"/>
    <col min="9731" max="9731" width="79.5703125" customWidth="1"/>
    <col min="9986" max="9986" width="33" customWidth="1"/>
    <col min="9987" max="9987" width="79.5703125" customWidth="1"/>
    <col min="10242" max="10242" width="33" customWidth="1"/>
    <col min="10243" max="10243" width="79.5703125" customWidth="1"/>
    <col min="10498" max="10498" width="33" customWidth="1"/>
    <col min="10499" max="10499" width="79.5703125" customWidth="1"/>
    <col min="10754" max="10754" width="33" customWidth="1"/>
    <col min="10755" max="10755" width="79.5703125" customWidth="1"/>
    <col min="11010" max="11010" width="33" customWidth="1"/>
    <col min="11011" max="11011" width="79.5703125" customWidth="1"/>
    <col min="11266" max="11266" width="33" customWidth="1"/>
    <col min="11267" max="11267" width="79.5703125" customWidth="1"/>
    <col min="11522" max="11522" width="33" customWidth="1"/>
    <col min="11523" max="11523" width="79.5703125" customWidth="1"/>
    <col min="11778" max="11778" width="33" customWidth="1"/>
    <col min="11779" max="11779" width="79.5703125" customWidth="1"/>
    <col min="12034" max="12034" width="33" customWidth="1"/>
    <col min="12035" max="12035" width="79.5703125" customWidth="1"/>
    <col min="12290" max="12290" width="33" customWidth="1"/>
    <col min="12291" max="12291" width="79.5703125" customWidth="1"/>
    <col min="12546" max="12546" width="33" customWidth="1"/>
    <col min="12547" max="12547" width="79.5703125" customWidth="1"/>
    <col min="12802" max="12802" width="33" customWidth="1"/>
    <col min="12803" max="12803" width="79.5703125" customWidth="1"/>
    <col min="13058" max="13058" width="33" customWidth="1"/>
    <col min="13059" max="13059" width="79.5703125" customWidth="1"/>
    <col min="13314" max="13314" width="33" customWidth="1"/>
    <col min="13315" max="13315" width="79.5703125" customWidth="1"/>
    <col min="13570" max="13570" width="33" customWidth="1"/>
    <col min="13571" max="13571" width="79.5703125" customWidth="1"/>
    <col min="13826" max="13826" width="33" customWidth="1"/>
    <col min="13827" max="13827" width="79.5703125" customWidth="1"/>
    <col min="14082" max="14082" width="33" customWidth="1"/>
    <col min="14083" max="14083" width="79.5703125" customWidth="1"/>
    <col min="14338" max="14338" width="33" customWidth="1"/>
    <col min="14339" max="14339" width="79.5703125" customWidth="1"/>
    <col min="14594" max="14594" width="33" customWidth="1"/>
    <col min="14595" max="14595" width="79.5703125" customWidth="1"/>
    <col min="14850" max="14850" width="33" customWidth="1"/>
    <col min="14851" max="14851" width="79.5703125" customWidth="1"/>
    <col min="15106" max="15106" width="33" customWidth="1"/>
    <col min="15107" max="15107" width="79.5703125" customWidth="1"/>
    <col min="15362" max="15362" width="33" customWidth="1"/>
    <col min="15363" max="15363" width="79.5703125" customWidth="1"/>
    <col min="15618" max="15618" width="33" customWidth="1"/>
    <col min="15619" max="15619" width="79.5703125" customWidth="1"/>
    <col min="15874" max="15874" width="33" customWidth="1"/>
    <col min="15875" max="15875" width="79.5703125" customWidth="1"/>
    <col min="16130" max="16130" width="33" customWidth="1"/>
    <col min="16131" max="16131" width="79.5703125" customWidth="1"/>
  </cols>
  <sheetData>
    <row r="1" spans="2:3" ht="15.75" thickBot="1" x14ac:dyDescent="0.3"/>
    <row r="2" spans="2:3" ht="15.75" thickBot="1" x14ac:dyDescent="0.3">
      <c r="B2" s="112" t="s">
        <v>71</v>
      </c>
      <c r="C2" s="113" t="s">
        <v>72</v>
      </c>
    </row>
    <row r="3" spans="2:3" ht="45.75" thickBot="1" x14ac:dyDescent="0.3">
      <c r="B3" s="114" t="s">
        <v>73</v>
      </c>
      <c r="C3" s="115" t="s">
        <v>102</v>
      </c>
    </row>
    <row r="4" spans="2:3" ht="15.75" thickBot="1" x14ac:dyDescent="0.3">
      <c r="B4" s="116" t="s">
        <v>28</v>
      </c>
      <c r="C4" s="115" t="s">
        <v>101</v>
      </c>
    </row>
    <row r="5" spans="2:3" ht="60.75" thickBot="1" x14ac:dyDescent="0.3">
      <c r="B5" s="117" t="s">
        <v>74</v>
      </c>
      <c r="C5" s="115" t="s">
        <v>108</v>
      </c>
    </row>
    <row r="6" spans="2:3" ht="15.75" thickBot="1" x14ac:dyDescent="0.3">
      <c r="B6" s="118" t="s">
        <v>75</v>
      </c>
      <c r="C6" s="115" t="s">
        <v>76</v>
      </c>
    </row>
    <row r="7" spans="2:3" ht="45.75" thickBot="1" x14ac:dyDescent="0.3">
      <c r="B7" s="119" t="s">
        <v>77</v>
      </c>
      <c r="C7" s="115" t="s">
        <v>107</v>
      </c>
    </row>
    <row r="8" spans="2:3" ht="45.75" thickBot="1" x14ac:dyDescent="0.3">
      <c r="B8" s="120" t="s">
        <v>78</v>
      </c>
      <c r="C8" s="115" t="s">
        <v>106</v>
      </c>
    </row>
    <row r="9" spans="2:3" ht="26.25" thickBot="1" x14ac:dyDescent="0.3">
      <c r="B9" s="129" t="s">
        <v>61</v>
      </c>
      <c r="C9" s="115" t="s">
        <v>99</v>
      </c>
    </row>
  </sheetData>
  <sheetProtection algorithmName="SHA-512" hashValue="60D4bTtqZffdO9vNdv0wocPfFhiV18vOMAniwWXzIot+mEfqns2fuuVYd5SMY/VF62B3JMGeyytEDkPKjRo5Zw==" saltValue="hTHVpDbpV/prX60l1d3RiQ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workbookViewId="0">
      <selection activeCell="C8" sqref="C8"/>
    </sheetView>
  </sheetViews>
  <sheetFormatPr defaultRowHeight="12.75" x14ac:dyDescent="0.2"/>
  <cols>
    <col min="1" max="1" width="71.85546875" style="1" customWidth="1"/>
    <col min="2" max="2" width="19.5703125" style="1" customWidth="1"/>
    <col min="3" max="3" width="50.85546875" style="1" customWidth="1"/>
    <col min="4" max="4" width="19.85546875" style="1" bestFit="1" customWidth="1"/>
    <col min="5" max="5" width="36.5703125" style="1" customWidth="1"/>
    <col min="6" max="6" width="9.140625" style="1"/>
    <col min="7" max="7" width="11" style="1" bestFit="1" customWidth="1"/>
    <col min="8" max="256" width="9.140625" style="1"/>
    <col min="257" max="257" width="71.85546875" style="1" customWidth="1"/>
    <col min="258" max="258" width="19.5703125" style="1" customWidth="1"/>
    <col min="259" max="259" width="50.85546875" style="1" customWidth="1"/>
    <col min="260" max="260" width="19.85546875" style="1" bestFit="1" customWidth="1"/>
    <col min="261" max="261" width="36.5703125" style="1" customWidth="1"/>
    <col min="262" max="262" width="9.140625" style="1"/>
    <col min="263" max="263" width="11" style="1" bestFit="1" customWidth="1"/>
    <col min="264" max="512" width="9.140625" style="1"/>
    <col min="513" max="513" width="71.85546875" style="1" customWidth="1"/>
    <col min="514" max="514" width="19.5703125" style="1" customWidth="1"/>
    <col min="515" max="515" width="50.85546875" style="1" customWidth="1"/>
    <col min="516" max="516" width="19.85546875" style="1" bestFit="1" customWidth="1"/>
    <col min="517" max="517" width="36.5703125" style="1" customWidth="1"/>
    <col min="518" max="518" width="9.140625" style="1"/>
    <col min="519" max="519" width="11" style="1" bestFit="1" customWidth="1"/>
    <col min="520" max="768" width="9.140625" style="1"/>
    <col min="769" max="769" width="71.85546875" style="1" customWidth="1"/>
    <col min="770" max="770" width="19.5703125" style="1" customWidth="1"/>
    <col min="771" max="771" width="50.85546875" style="1" customWidth="1"/>
    <col min="772" max="772" width="19.85546875" style="1" bestFit="1" customWidth="1"/>
    <col min="773" max="773" width="36.5703125" style="1" customWidth="1"/>
    <col min="774" max="774" width="9.140625" style="1"/>
    <col min="775" max="775" width="11" style="1" bestFit="1" customWidth="1"/>
    <col min="776" max="1024" width="9.140625" style="1"/>
    <col min="1025" max="1025" width="71.85546875" style="1" customWidth="1"/>
    <col min="1026" max="1026" width="19.5703125" style="1" customWidth="1"/>
    <col min="1027" max="1027" width="50.85546875" style="1" customWidth="1"/>
    <col min="1028" max="1028" width="19.85546875" style="1" bestFit="1" customWidth="1"/>
    <col min="1029" max="1029" width="36.5703125" style="1" customWidth="1"/>
    <col min="1030" max="1030" width="9.140625" style="1"/>
    <col min="1031" max="1031" width="11" style="1" bestFit="1" customWidth="1"/>
    <col min="1032" max="1280" width="9.140625" style="1"/>
    <col min="1281" max="1281" width="71.85546875" style="1" customWidth="1"/>
    <col min="1282" max="1282" width="19.5703125" style="1" customWidth="1"/>
    <col min="1283" max="1283" width="50.85546875" style="1" customWidth="1"/>
    <col min="1284" max="1284" width="19.85546875" style="1" bestFit="1" customWidth="1"/>
    <col min="1285" max="1285" width="36.5703125" style="1" customWidth="1"/>
    <col min="1286" max="1286" width="9.140625" style="1"/>
    <col min="1287" max="1287" width="11" style="1" bestFit="1" customWidth="1"/>
    <col min="1288" max="1536" width="9.140625" style="1"/>
    <col min="1537" max="1537" width="71.85546875" style="1" customWidth="1"/>
    <col min="1538" max="1538" width="19.5703125" style="1" customWidth="1"/>
    <col min="1539" max="1539" width="50.85546875" style="1" customWidth="1"/>
    <col min="1540" max="1540" width="19.85546875" style="1" bestFit="1" customWidth="1"/>
    <col min="1541" max="1541" width="36.5703125" style="1" customWidth="1"/>
    <col min="1542" max="1542" width="9.140625" style="1"/>
    <col min="1543" max="1543" width="11" style="1" bestFit="1" customWidth="1"/>
    <col min="1544" max="1792" width="9.140625" style="1"/>
    <col min="1793" max="1793" width="71.85546875" style="1" customWidth="1"/>
    <col min="1794" max="1794" width="19.5703125" style="1" customWidth="1"/>
    <col min="1795" max="1795" width="50.85546875" style="1" customWidth="1"/>
    <col min="1796" max="1796" width="19.85546875" style="1" bestFit="1" customWidth="1"/>
    <col min="1797" max="1797" width="36.5703125" style="1" customWidth="1"/>
    <col min="1798" max="1798" width="9.140625" style="1"/>
    <col min="1799" max="1799" width="11" style="1" bestFit="1" customWidth="1"/>
    <col min="1800" max="2048" width="9.140625" style="1"/>
    <col min="2049" max="2049" width="71.85546875" style="1" customWidth="1"/>
    <col min="2050" max="2050" width="19.5703125" style="1" customWidth="1"/>
    <col min="2051" max="2051" width="50.85546875" style="1" customWidth="1"/>
    <col min="2052" max="2052" width="19.85546875" style="1" bestFit="1" customWidth="1"/>
    <col min="2053" max="2053" width="36.5703125" style="1" customWidth="1"/>
    <col min="2054" max="2054" width="9.140625" style="1"/>
    <col min="2055" max="2055" width="11" style="1" bestFit="1" customWidth="1"/>
    <col min="2056" max="2304" width="9.140625" style="1"/>
    <col min="2305" max="2305" width="71.85546875" style="1" customWidth="1"/>
    <col min="2306" max="2306" width="19.5703125" style="1" customWidth="1"/>
    <col min="2307" max="2307" width="50.85546875" style="1" customWidth="1"/>
    <col min="2308" max="2308" width="19.85546875" style="1" bestFit="1" customWidth="1"/>
    <col min="2309" max="2309" width="36.5703125" style="1" customWidth="1"/>
    <col min="2310" max="2310" width="9.140625" style="1"/>
    <col min="2311" max="2311" width="11" style="1" bestFit="1" customWidth="1"/>
    <col min="2312" max="2560" width="9.140625" style="1"/>
    <col min="2561" max="2561" width="71.85546875" style="1" customWidth="1"/>
    <col min="2562" max="2562" width="19.5703125" style="1" customWidth="1"/>
    <col min="2563" max="2563" width="50.85546875" style="1" customWidth="1"/>
    <col min="2564" max="2564" width="19.85546875" style="1" bestFit="1" customWidth="1"/>
    <col min="2565" max="2565" width="36.5703125" style="1" customWidth="1"/>
    <col min="2566" max="2566" width="9.140625" style="1"/>
    <col min="2567" max="2567" width="11" style="1" bestFit="1" customWidth="1"/>
    <col min="2568" max="2816" width="9.140625" style="1"/>
    <col min="2817" max="2817" width="71.85546875" style="1" customWidth="1"/>
    <col min="2818" max="2818" width="19.5703125" style="1" customWidth="1"/>
    <col min="2819" max="2819" width="50.85546875" style="1" customWidth="1"/>
    <col min="2820" max="2820" width="19.85546875" style="1" bestFit="1" customWidth="1"/>
    <col min="2821" max="2821" width="36.5703125" style="1" customWidth="1"/>
    <col min="2822" max="2822" width="9.140625" style="1"/>
    <col min="2823" max="2823" width="11" style="1" bestFit="1" customWidth="1"/>
    <col min="2824" max="3072" width="9.140625" style="1"/>
    <col min="3073" max="3073" width="71.85546875" style="1" customWidth="1"/>
    <col min="3074" max="3074" width="19.5703125" style="1" customWidth="1"/>
    <col min="3075" max="3075" width="50.85546875" style="1" customWidth="1"/>
    <col min="3076" max="3076" width="19.85546875" style="1" bestFit="1" customWidth="1"/>
    <col min="3077" max="3077" width="36.5703125" style="1" customWidth="1"/>
    <col min="3078" max="3078" width="9.140625" style="1"/>
    <col min="3079" max="3079" width="11" style="1" bestFit="1" customWidth="1"/>
    <col min="3080" max="3328" width="9.140625" style="1"/>
    <col min="3329" max="3329" width="71.85546875" style="1" customWidth="1"/>
    <col min="3330" max="3330" width="19.5703125" style="1" customWidth="1"/>
    <col min="3331" max="3331" width="50.85546875" style="1" customWidth="1"/>
    <col min="3332" max="3332" width="19.85546875" style="1" bestFit="1" customWidth="1"/>
    <col min="3333" max="3333" width="36.5703125" style="1" customWidth="1"/>
    <col min="3334" max="3334" width="9.140625" style="1"/>
    <col min="3335" max="3335" width="11" style="1" bestFit="1" customWidth="1"/>
    <col min="3336" max="3584" width="9.140625" style="1"/>
    <col min="3585" max="3585" width="71.85546875" style="1" customWidth="1"/>
    <col min="3586" max="3586" width="19.5703125" style="1" customWidth="1"/>
    <col min="3587" max="3587" width="50.85546875" style="1" customWidth="1"/>
    <col min="3588" max="3588" width="19.85546875" style="1" bestFit="1" customWidth="1"/>
    <col min="3589" max="3589" width="36.5703125" style="1" customWidth="1"/>
    <col min="3590" max="3590" width="9.140625" style="1"/>
    <col min="3591" max="3591" width="11" style="1" bestFit="1" customWidth="1"/>
    <col min="3592" max="3840" width="9.140625" style="1"/>
    <col min="3841" max="3841" width="71.85546875" style="1" customWidth="1"/>
    <col min="3842" max="3842" width="19.5703125" style="1" customWidth="1"/>
    <col min="3843" max="3843" width="50.85546875" style="1" customWidth="1"/>
    <col min="3844" max="3844" width="19.85546875" style="1" bestFit="1" customWidth="1"/>
    <col min="3845" max="3845" width="36.5703125" style="1" customWidth="1"/>
    <col min="3846" max="3846" width="9.140625" style="1"/>
    <col min="3847" max="3847" width="11" style="1" bestFit="1" customWidth="1"/>
    <col min="3848" max="4096" width="9.140625" style="1"/>
    <col min="4097" max="4097" width="71.85546875" style="1" customWidth="1"/>
    <col min="4098" max="4098" width="19.5703125" style="1" customWidth="1"/>
    <col min="4099" max="4099" width="50.85546875" style="1" customWidth="1"/>
    <col min="4100" max="4100" width="19.85546875" style="1" bestFit="1" customWidth="1"/>
    <col min="4101" max="4101" width="36.5703125" style="1" customWidth="1"/>
    <col min="4102" max="4102" width="9.140625" style="1"/>
    <col min="4103" max="4103" width="11" style="1" bestFit="1" customWidth="1"/>
    <col min="4104" max="4352" width="9.140625" style="1"/>
    <col min="4353" max="4353" width="71.85546875" style="1" customWidth="1"/>
    <col min="4354" max="4354" width="19.5703125" style="1" customWidth="1"/>
    <col min="4355" max="4355" width="50.85546875" style="1" customWidth="1"/>
    <col min="4356" max="4356" width="19.85546875" style="1" bestFit="1" customWidth="1"/>
    <col min="4357" max="4357" width="36.5703125" style="1" customWidth="1"/>
    <col min="4358" max="4358" width="9.140625" style="1"/>
    <col min="4359" max="4359" width="11" style="1" bestFit="1" customWidth="1"/>
    <col min="4360" max="4608" width="9.140625" style="1"/>
    <col min="4609" max="4609" width="71.85546875" style="1" customWidth="1"/>
    <col min="4610" max="4610" width="19.5703125" style="1" customWidth="1"/>
    <col min="4611" max="4611" width="50.85546875" style="1" customWidth="1"/>
    <col min="4612" max="4612" width="19.85546875" style="1" bestFit="1" customWidth="1"/>
    <col min="4613" max="4613" width="36.5703125" style="1" customWidth="1"/>
    <col min="4614" max="4614" width="9.140625" style="1"/>
    <col min="4615" max="4615" width="11" style="1" bestFit="1" customWidth="1"/>
    <col min="4616" max="4864" width="9.140625" style="1"/>
    <col min="4865" max="4865" width="71.85546875" style="1" customWidth="1"/>
    <col min="4866" max="4866" width="19.5703125" style="1" customWidth="1"/>
    <col min="4867" max="4867" width="50.85546875" style="1" customWidth="1"/>
    <col min="4868" max="4868" width="19.85546875" style="1" bestFit="1" customWidth="1"/>
    <col min="4869" max="4869" width="36.5703125" style="1" customWidth="1"/>
    <col min="4870" max="4870" width="9.140625" style="1"/>
    <col min="4871" max="4871" width="11" style="1" bestFit="1" customWidth="1"/>
    <col min="4872" max="5120" width="9.140625" style="1"/>
    <col min="5121" max="5121" width="71.85546875" style="1" customWidth="1"/>
    <col min="5122" max="5122" width="19.5703125" style="1" customWidth="1"/>
    <col min="5123" max="5123" width="50.85546875" style="1" customWidth="1"/>
    <col min="5124" max="5124" width="19.85546875" style="1" bestFit="1" customWidth="1"/>
    <col min="5125" max="5125" width="36.5703125" style="1" customWidth="1"/>
    <col min="5126" max="5126" width="9.140625" style="1"/>
    <col min="5127" max="5127" width="11" style="1" bestFit="1" customWidth="1"/>
    <col min="5128" max="5376" width="9.140625" style="1"/>
    <col min="5377" max="5377" width="71.85546875" style="1" customWidth="1"/>
    <col min="5378" max="5378" width="19.5703125" style="1" customWidth="1"/>
    <col min="5379" max="5379" width="50.85546875" style="1" customWidth="1"/>
    <col min="5380" max="5380" width="19.85546875" style="1" bestFit="1" customWidth="1"/>
    <col min="5381" max="5381" width="36.5703125" style="1" customWidth="1"/>
    <col min="5382" max="5382" width="9.140625" style="1"/>
    <col min="5383" max="5383" width="11" style="1" bestFit="1" customWidth="1"/>
    <col min="5384" max="5632" width="9.140625" style="1"/>
    <col min="5633" max="5633" width="71.85546875" style="1" customWidth="1"/>
    <col min="5634" max="5634" width="19.5703125" style="1" customWidth="1"/>
    <col min="5635" max="5635" width="50.85546875" style="1" customWidth="1"/>
    <col min="5636" max="5636" width="19.85546875" style="1" bestFit="1" customWidth="1"/>
    <col min="5637" max="5637" width="36.5703125" style="1" customWidth="1"/>
    <col min="5638" max="5638" width="9.140625" style="1"/>
    <col min="5639" max="5639" width="11" style="1" bestFit="1" customWidth="1"/>
    <col min="5640" max="5888" width="9.140625" style="1"/>
    <col min="5889" max="5889" width="71.85546875" style="1" customWidth="1"/>
    <col min="5890" max="5890" width="19.5703125" style="1" customWidth="1"/>
    <col min="5891" max="5891" width="50.85546875" style="1" customWidth="1"/>
    <col min="5892" max="5892" width="19.85546875" style="1" bestFit="1" customWidth="1"/>
    <col min="5893" max="5893" width="36.5703125" style="1" customWidth="1"/>
    <col min="5894" max="5894" width="9.140625" style="1"/>
    <col min="5895" max="5895" width="11" style="1" bestFit="1" customWidth="1"/>
    <col min="5896" max="6144" width="9.140625" style="1"/>
    <col min="6145" max="6145" width="71.85546875" style="1" customWidth="1"/>
    <col min="6146" max="6146" width="19.5703125" style="1" customWidth="1"/>
    <col min="6147" max="6147" width="50.85546875" style="1" customWidth="1"/>
    <col min="6148" max="6148" width="19.85546875" style="1" bestFit="1" customWidth="1"/>
    <col min="6149" max="6149" width="36.5703125" style="1" customWidth="1"/>
    <col min="6150" max="6150" width="9.140625" style="1"/>
    <col min="6151" max="6151" width="11" style="1" bestFit="1" customWidth="1"/>
    <col min="6152" max="6400" width="9.140625" style="1"/>
    <col min="6401" max="6401" width="71.85546875" style="1" customWidth="1"/>
    <col min="6402" max="6402" width="19.5703125" style="1" customWidth="1"/>
    <col min="6403" max="6403" width="50.85546875" style="1" customWidth="1"/>
    <col min="6404" max="6404" width="19.85546875" style="1" bestFit="1" customWidth="1"/>
    <col min="6405" max="6405" width="36.5703125" style="1" customWidth="1"/>
    <col min="6406" max="6406" width="9.140625" style="1"/>
    <col min="6407" max="6407" width="11" style="1" bestFit="1" customWidth="1"/>
    <col min="6408" max="6656" width="9.140625" style="1"/>
    <col min="6657" max="6657" width="71.85546875" style="1" customWidth="1"/>
    <col min="6658" max="6658" width="19.5703125" style="1" customWidth="1"/>
    <col min="6659" max="6659" width="50.85546875" style="1" customWidth="1"/>
    <col min="6660" max="6660" width="19.85546875" style="1" bestFit="1" customWidth="1"/>
    <col min="6661" max="6661" width="36.5703125" style="1" customWidth="1"/>
    <col min="6662" max="6662" width="9.140625" style="1"/>
    <col min="6663" max="6663" width="11" style="1" bestFit="1" customWidth="1"/>
    <col min="6664" max="6912" width="9.140625" style="1"/>
    <col min="6913" max="6913" width="71.85546875" style="1" customWidth="1"/>
    <col min="6914" max="6914" width="19.5703125" style="1" customWidth="1"/>
    <col min="6915" max="6915" width="50.85546875" style="1" customWidth="1"/>
    <col min="6916" max="6916" width="19.85546875" style="1" bestFit="1" customWidth="1"/>
    <col min="6917" max="6917" width="36.5703125" style="1" customWidth="1"/>
    <col min="6918" max="6918" width="9.140625" style="1"/>
    <col min="6919" max="6919" width="11" style="1" bestFit="1" customWidth="1"/>
    <col min="6920" max="7168" width="9.140625" style="1"/>
    <col min="7169" max="7169" width="71.85546875" style="1" customWidth="1"/>
    <col min="7170" max="7170" width="19.5703125" style="1" customWidth="1"/>
    <col min="7171" max="7171" width="50.85546875" style="1" customWidth="1"/>
    <col min="7172" max="7172" width="19.85546875" style="1" bestFit="1" customWidth="1"/>
    <col min="7173" max="7173" width="36.5703125" style="1" customWidth="1"/>
    <col min="7174" max="7174" width="9.140625" style="1"/>
    <col min="7175" max="7175" width="11" style="1" bestFit="1" customWidth="1"/>
    <col min="7176" max="7424" width="9.140625" style="1"/>
    <col min="7425" max="7425" width="71.85546875" style="1" customWidth="1"/>
    <col min="7426" max="7426" width="19.5703125" style="1" customWidth="1"/>
    <col min="7427" max="7427" width="50.85546875" style="1" customWidth="1"/>
    <col min="7428" max="7428" width="19.85546875" style="1" bestFit="1" customWidth="1"/>
    <col min="7429" max="7429" width="36.5703125" style="1" customWidth="1"/>
    <col min="7430" max="7430" width="9.140625" style="1"/>
    <col min="7431" max="7431" width="11" style="1" bestFit="1" customWidth="1"/>
    <col min="7432" max="7680" width="9.140625" style="1"/>
    <col min="7681" max="7681" width="71.85546875" style="1" customWidth="1"/>
    <col min="7682" max="7682" width="19.5703125" style="1" customWidth="1"/>
    <col min="7683" max="7683" width="50.85546875" style="1" customWidth="1"/>
    <col min="7684" max="7684" width="19.85546875" style="1" bestFit="1" customWidth="1"/>
    <col min="7685" max="7685" width="36.5703125" style="1" customWidth="1"/>
    <col min="7686" max="7686" width="9.140625" style="1"/>
    <col min="7687" max="7687" width="11" style="1" bestFit="1" customWidth="1"/>
    <col min="7688" max="7936" width="9.140625" style="1"/>
    <col min="7937" max="7937" width="71.85546875" style="1" customWidth="1"/>
    <col min="7938" max="7938" width="19.5703125" style="1" customWidth="1"/>
    <col min="7939" max="7939" width="50.85546875" style="1" customWidth="1"/>
    <col min="7940" max="7940" width="19.85546875" style="1" bestFit="1" customWidth="1"/>
    <col min="7941" max="7941" width="36.5703125" style="1" customWidth="1"/>
    <col min="7942" max="7942" width="9.140625" style="1"/>
    <col min="7943" max="7943" width="11" style="1" bestFit="1" customWidth="1"/>
    <col min="7944" max="8192" width="9.140625" style="1"/>
    <col min="8193" max="8193" width="71.85546875" style="1" customWidth="1"/>
    <col min="8194" max="8194" width="19.5703125" style="1" customWidth="1"/>
    <col min="8195" max="8195" width="50.85546875" style="1" customWidth="1"/>
    <col min="8196" max="8196" width="19.85546875" style="1" bestFit="1" customWidth="1"/>
    <col min="8197" max="8197" width="36.5703125" style="1" customWidth="1"/>
    <col min="8198" max="8198" width="9.140625" style="1"/>
    <col min="8199" max="8199" width="11" style="1" bestFit="1" customWidth="1"/>
    <col min="8200" max="8448" width="9.140625" style="1"/>
    <col min="8449" max="8449" width="71.85546875" style="1" customWidth="1"/>
    <col min="8450" max="8450" width="19.5703125" style="1" customWidth="1"/>
    <col min="8451" max="8451" width="50.85546875" style="1" customWidth="1"/>
    <col min="8452" max="8452" width="19.85546875" style="1" bestFit="1" customWidth="1"/>
    <col min="8453" max="8453" width="36.5703125" style="1" customWidth="1"/>
    <col min="8454" max="8454" width="9.140625" style="1"/>
    <col min="8455" max="8455" width="11" style="1" bestFit="1" customWidth="1"/>
    <col min="8456" max="8704" width="9.140625" style="1"/>
    <col min="8705" max="8705" width="71.85546875" style="1" customWidth="1"/>
    <col min="8706" max="8706" width="19.5703125" style="1" customWidth="1"/>
    <col min="8707" max="8707" width="50.85546875" style="1" customWidth="1"/>
    <col min="8708" max="8708" width="19.85546875" style="1" bestFit="1" customWidth="1"/>
    <col min="8709" max="8709" width="36.5703125" style="1" customWidth="1"/>
    <col min="8710" max="8710" width="9.140625" style="1"/>
    <col min="8711" max="8711" width="11" style="1" bestFit="1" customWidth="1"/>
    <col min="8712" max="8960" width="9.140625" style="1"/>
    <col min="8961" max="8961" width="71.85546875" style="1" customWidth="1"/>
    <col min="8962" max="8962" width="19.5703125" style="1" customWidth="1"/>
    <col min="8963" max="8963" width="50.85546875" style="1" customWidth="1"/>
    <col min="8964" max="8964" width="19.85546875" style="1" bestFit="1" customWidth="1"/>
    <col min="8965" max="8965" width="36.5703125" style="1" customWidth="1"/>
    <col min="8966" max="8966" width="9.140625" style="1"/>
    <col min="8967" max="8967" width="11" style="1" bestFit="1" customWidth="1"/>
    <col min="8968" max="9216" width="9.140625" style="1"/>
    <col min="9217" max="9217" width="71.85546875" style="1" customWidth="1"/>
    <col min="9218" max="9218" width="19.5703125" style="1" customWidth="1"/>
    <col min="9219" max="9219" width="50.85546875" style="1" customWidth="1"/>
    <col min="9220" max="9220" width="19.85546875" style="1" bestFit="1" customWidth="1"/>
    <col min="9221" max="9221" width="36.5703125" style="1" customWidth="1"/>
    <col min="9222" max="9222" width="9.140625" style="1"/>
    <col min="9223" max="9223" width="11" style="1" bestFit="1" customWidth="1"/>
    <col min="9224" max="9472" width="9.140625" style="1"/>
    <col min="9473" max="9473" width="71.85546875" style="1" customWidth="1"/>
    <col min="9474" max="9474" width="19.5703125" style="1" customWidth="1"/>
    <col min="9475" max="9475" width="50.85546875" style="1" customWidth="1"/>
    <col min="9476" max="9476" width="19.85546875" style="1" bestFit="1" customWidth="1"/>
    <col min="9477" max="9477" width="36.5703125" style="1" customWidth="1"/>
    <col min="9478" max="9478" width="9.140625" style="1"/>
    <col min="9479" max="9479" width="11" style="1" bestFit="1" customWidth="1"/>
    <col min="9480" max="9728" width="9.140625" style="1"/>
    <col min="9729" max="9729" width="71.85546875" style="1" customWidth="1"/>
    <col min="9730" max="9730" width="19.5703125" style="1" customWidth="1"/>
    <col min="9731" max="9731" width="50.85546875" style="1" customWidth="1"/>
    <col min="9732" max="9732" width="19.85546875" style="1" bestFit="1" customWidth="1"/>
    <col min="9733" max="9733" width="36.5703125" style="1" customWidth="1"/>
    <col min="9734" max="9734" width="9.140625" style="1"/>
    <col min="9735" max="9735" width="11" style="1" bestFit="1" customWidth="1"/>
    <col min="9736" max="9984" width="9.140625" style="1"/>
    <col min="9985" max="9985" width="71.85546875" style="1" customWidth="1"/>
    <col min="9986" max="9986" width="19.5703125" style="1" customWidth="1"/>
    <col min="9987" max="9987" width="50.85546875" style="1" customWidth="1"/>
    <col min="9988" max="9988" width="19.85546875" style="1" bestFit="1" customWidth="1"/>
    <col min="9989" max="9989" width="36.5703125" style="1" customWidth="1"/>
    <col min="9990" max="9990" width="9.140625" style="1"/>
    <col min="9991" max="9991" width="11" style="1" bestFit="1" customWidth="1"/>
    <col min="9992" max="10240" width="9.140625" style="1"/>
    <col min="10241" max="10241" width="71.85546875" style="1" customWidth="1"/>
    <col min="10242" max="10242" width="19.5703125" style="1" customWidth="1"/>
    <col min="10243" max="10243" width="50.85546875" style="1" customWidth="1"/>
    <col min="10244" max="10244" width="19.85546875" style="1" bestFit="1" customWidth="1"/>
    <col min="10245" max="10245" width="36.5703125" style="1" customWidth="1"/>
    <col min="10246" max="10246" width="9.140625" style="1"/>
    <col min="10247" max="10247" width="11" style="1" bestFit="1" customWidth="1"/>
    <col min="10248" max="10496" width="9.140625" style="1"/>
    <col min="10497" max="10497" width="71.85546875" style="1" customWidth="1"/>
    <col min="10498" max="10498" width="19.5703125" style="1" customWidth="1"/>
    <col min="10499" max="10499" width="50.85546875" style="1" customWidth="1"/>
    <col min="10500" max="10500" width="19.85546875" style="1" bestFit="1" customWidth="1"/>
    <col min="10501" max="10501" width="36.5703125" style="1" customWidth="1"/>
    <col min="10502" max="10502" width="9.140625" style="1"/>
    <col min="10503" max="10503" width="11" style="1" bestFit="1" customWidth="1"/>
    <col min="10504" max="10752" width="9.140625" style="1"/>
    <col min="10753" max="10753" width="71.85546875" style="1" customWidth="1"/>
    <col min="10754" max="10754" width="19.5703125" style="1" customWidth="1"/>
    <col min="10755" max="10755" width="50.85546875" style="1" customWidth="1"/>
    <col min="10756" max="10756" width="19.85546875" style="1" bestFit="1" customWidth="1"/>
    <col min="10757" max="10757" width="36.5703125" style="1" customWidth="1"/>
    <col min="10758" max="10758" width="9.140625" style="1"/>
    <col min="10759" max="10759" width="11" style="1" bestFit="1" customWidth="1"/>
    <col min="10760" max="11008" width="9.140625" style="1"/>
    <col min="11009" max="11009" width="71.85546875" style="1" customWidth="1"/>
    <col min="11010" max="11010" width="19.5703125" style="1" customWidth="1"/>
    <col min="11011" max="11011" width="50.85546875" style="1" customWidth="1"/>
    <col min="11012" max="11012" width="19.85546875" style="1" bestFit="1" customWidth="1"/>
    <col min="11013" max="11013" width="36.5703125" style="1" customWidth="1"/>
    <col min="11014" max="11014" width="9.140625" style="1"/>
    <col min="11015" max="11015" width="11" style="1" bestFit="1" customWidth="1"/>
    <col min="11016" max="11264" width="9.140625" style="1"/>
    <col min="11265" max="11265" width="71.85546875" style="1" customWidth="1"/>
    <col min="11266" max="11266" width="19.5703125" style="1" customWidth="1"/>
    <col min="11267" max="11267" width="50.85546875" style="1" customWidth="1"/>
    <col min="11268" max="11268" width="19.85546875" style="1" bestFit="1" customWidth="1"/>
    <col min="11269" max="11269" width="36.5703125" style="1" customWidth="1"/>
    <col min="11270" max="11270" width="9.140625" style="1"/>
    <col min="11271" max="11271" width="11" style="1" bestFit="1" customWidth="1"/>
    <col min="11272" max="11520" width="9.140625" style="1"/>
    <col min="11521" max="11521" width="71.85546875" style="1" customWidth="1"/>
    <col min="11522" max="11522" width="19.5703125" style="1" customWidth="1"/>
    <col min="11523" max="11523" width="50.85546875" style="1" customWidth="1"/>
    <col min="11524" max="11524" width="19.85546875" style="1" bestFit="1" customWidth="1"/>
    <col min="11525" max="11525" width="36.5703125" style="1" customWidth="1"/>
    <col min="11526" max="11526" width="9.140625" style="1"/>
    <col min="11527" max="11527" width="11" style="1" bestFit="1" customWidth="1"/>
    <col min="11528" max="11776" width="9.140625" style="1"/>
    <col min="11777" max="11777" width="71.85546875" style="1" customWidth="1"/>
    <col min="11778" max="11778" width="19.5703125" style="1" customWidth="1"/>
    <col min="11779" max="11779" width="50.85546875" style="1" customWidth="1"/>
    <col min="11780" max="11780" width="19.85546875" style="1" bestFit="1" customWidth="1"/>
    <col min="11781" max="11781" width="36.5703125" style="1" customWidth="1"/>
    <col min="11782" max="11782" width="9.140625" style="1"/>
    <col min="11783" max="11783" width="11" style="1" bestFit="1" customWidth="1"/>
    <col min="11784" max="12032" width="9.140625" style="1"/>
    <col min="12033" max="12033" width="71.85546875" style="1" customWidth="1"/>
    <col min="12034" max="12034" width="19.5703125" style="1" customWidth="1"/>
    <col min="12035" max="12035" width="50.85546875" style="1" customWidth="1"/>
    <col min="12036" max="12036" width="19.85546875" style="1" bestFit="1" customWidth="1"/>
    <col min="12037" max="12037" width="36.5703125" style="1" customWidth="1"/>
    <col min="12038" max="12038" width="9.140625" style="1"/>
    <col min="12039" max="12039" width="11" style="1" bestFit="1" customWidth="1"/>
    <col min="12040" max="12288" width="9.140625" style="1"/>
    <col min="12289" max="12289" width="71.85546875" style="1" customWidth="1"/>
    <col min="12290" max="12290" width="19.5703125" style="1" customWidth="1"/>
    <col min="12291" max="12291" width="50.85546875" style="1" customWidth="1"/>
    <col min="12292" max="12292" width="19.85546875" style="1" bestFit="1" customWidth="1"/>
    <col min="12293" max="12293" width="36.5703125" style="1" customWidth="1"/>
    <col min="12294" max="12294" width="9.140625" style="1"/>
    <col min="12295" max="12295" width="11" style="1" bestFit="1" customWidth="1"/>
    <col min="12296" max="12544" width="9.140625" style="1"/>
    <col min="12545" max="12545" width="71.85546875" style="1" customWidth="1"/>
    <col min="12546" max="12546" width="19.5703125" style="1" customWidth="1"/>
    <col min="12547" max="12547" width="50.85546875" style="1" customWidth="1"/>
    <col min="12548" max="12548" width="19.85546875" style="1" bestFit="1" customWidth="1"/>
    <col min="12549" max="12549" width="36.5703125" style="1" customWidth="1"/>
    <col min="12550" max="12550" width="9.140625" style="1"/>
    <col min="12551" max="12551" width="11" style="1" bestFit="1" customWidth="1"/>
    <col min="12552" max="12800" width="9.140625" style="1"/>
    <col min="12801" max="12801" width="71.85546875" style="1" customWidth="1"/>
    <col min="12802" max="12802" width="19.5703125" style="1" customWidth="1"/>
    <col min="12803" max="12803" width="50.85546875" style="1" customWidth="1"/>
    <col min="12804" max="12804" width="19.85546875" style="1" bestFit="1" customWidth="1"/>
    <col min="12805" max="12805" width="36.5703125" style="1" customWidth="1"/>
    <col min="12806" max="12806" width="9.140625" style="1"/>
    <col min="12807" max="12807" width="11" style="1" bestFit="1" customWidth="1"/>
    <col min="12808" max="13056" width="9.140625" style="1"/>
    <col min="13057" max="13057" width="71.85546875" style="1" customWidth="1"/>
    <col min="13058" max="13058" width="19.5703125" style="1" customWidth="1"/>
    <col min="13059" max="13059" width="50.85546875" style="1" customWidth="1"/>
    <col min="13060" max="13060" width="19.85546875" style="1" bestFit="1" customWidth="1"/>
    <col min="13061" max="13061" width="36.5703125" style="1" customWidth="1"/>
    <col min="13062" max="13062" width="9.140625" style="1"/>
    <col min="13063" max="13063" width="11" style="1" bestFit="1" customWidth="1"/>
    <col min="13064" max="13312" width="9.140625" style="1"/>
    <col min="13313" max="13313" width="71.85546875" style="1" customWidth="1"/>
    <col min="13314" max="13314" width="19.5703125" style="1" customWidth="1"/>
    <col min="13315" max="13315" width="50.85546875" style="1" customWidth="1"/>
    <col min="13316" max="13316" width="19.85546875" style="1" bestFit="1" customWidth="1"/>
    <col min="13317" max="13317" width="36.5703125" style="1" customWidth="1"/>
    <col min="13318" max="13318" width="9.140625" style="1"/>
    <col min="13319" max="13319" width="11" style="1" bestFit="1" customWidth="1"/>
    <col min="13320" max="13568" width="9.140625" style="1"/>
    <col min="13569" max="13569" width="71.85546875" style="1" customWidth="1"/>
    <col min="13570" max="13570" width="19.5703125" style="1" customWidth="1"/>
    <col min="13571" max="13571" width="50.85546875" style="1" customWidth="1"/>
    <col min="13572" max="13572" width="19.85546875" style="1" bestFit="1" customWidth="1"/>
    <col min="13573" max="13573" width="36.5703125" style="1" customWidth="1"/>
    <col min="13574" max="13574" width="9.140625" style="1"/>
    <col min="13575" max="13575" width="11" style="1" bestFit="1" customWidth="1"/>
    <col min="13576" max="13824" width="9.140625" style="1"/>
    <col min="13825" max="13825" width="71.85546875" style="1" customWidth="1"/>
    <col min="13826" max="13826" width="19.5703125" style="1" customWidth="1"/>
    <col min="13827" max="13827" width="50.85546875" style="1" customWidth="1"/>
    <col min="13828" max="13828" width="19.85546875" style="1" bestFit="1" customWidth="1"/>
    <col min="13829" max="13829" width="36.5703125" style="1" customWidth="1"/>
    <col min="13830" max="13830" width="9.140625" style="1"/>
    <col min="13831" max="13831" width="11" style="1" bestFit="1" customWidth="1"/>
    <col min="13832" max="14080" width="9.140625" style="1"/>
    <col min="14081" max="14081" width="71.85546875" style="1" customWidth="1"/>
    <col min="14082" max="14082" width="19.5703125" style="1" customWidth="1"/>
    <col min="14083" max="14083" width="50.85546875" style="1" customWidth="1"/>
    <col min="14084" max="14084" width="19.85546875" style="1" bestFit="1" customWidth="1"/>
    <col min="14085" max="14085" width="36.5703125" style="1" customWidth="1"/>
    <col min="14086" max="14086" width="9.140625" style="1"/>
    <col min="14087" max="14087" width="11" style="1" bestFit="1" customWidth="1"/>
    <col min="14088" max="14336" width="9.140625" style="1"/>
    <col min="14337" max="14337" width="71.85546875" style="1" customWidth="1"/>
    <col min="14338" max="14338" width="19.5703125" style="1" customWidth="1"/>
    <col min="14339" max="14339" width="50.85546875" style="1" customWidth="1"/>
    <col min="14340" max="14340" width="19.85546875" style="1" bestFit="1" customWidth="1"/>
    <col min="14341" max="14341" width="36.5703125" style="1" customWidth="1"/>
    <col min="14342" max="14342" width="9.140625" style="1"/>
    <col min="14343" max="14343" width="11" style="1" bestFit="1" customWidth="1"/>
    <col min="14344" max="14592" width="9.140625" style="1"/>
    <col min="14593" max="14593" width="71.85546875" style="1" customWidth="1"/>
    <col min="14594" max="14594" width="19.5703125" style="1" customWidth="1"/>
    <col min="14595" max="14595" width="50.85546875" style="1" customWidth="1"/>
    <col min="14596" max="14596" width="19.85546875" style="1" bestFit="1" customWidth="1"/>
    <col min="14597" max="14597" width="36.5703125" style="1" customWidth="1"/>
    <col min="14598" max="14598" width="9.140625" style="1"/>
    <col min="14599" max="14599" width="11" style="1" bestFit="1" customWidth="1"/>
    <col min="14600" max="14848" width="9.140625" style="1"/>
    <col min="14849" max="14849" width="71.85546875" style="1" customWidth="1"/>
    <col min="14850" max="14850" width="19.5703125" style="1" customWidth="1"/>
    <col min="14851" max="14851" width="50.85546875" style="1" customWidth="1"/>
    <col min="14852" max="14852" width="19.85546875" style="1" bestFit="1" customWidth="1"/>
    <col min="14853" max="14853" width="36.5703125" style="1" customWidth="1"/>
    <col min="14854" max="14854" width="9.140625" style="1"/>
    <col min="14855" max="14855" width="11" style="1" bestFit="1" customWidth="1"/>
    <col min="14856" max="15104" width="9.140625" style="1"/>
    <col min="15105" max="15105" width="71.85546875" style="1" customWidth="1"/>
    <col min="15106" max="15106" width="19.5703125" style="1" customWidth="1"/>
    <col min="15107" max="15107" width="50.85546875" style="1" customWidth="1"/>
    <col min="15108" max="15108" width="19.85546875" style="1" bestFit="1" customWidth="1"/>
    <col min="15109" max="15109" width="36.5703125" style="1" customWidth="1"/>
    <col min="15110" max="15110" width="9.140625" style="1"/>
    <col min="15111" max="15111" width="11" style="1" bestFit="1" customWidth="1"/>
    <col min="15112" max="15360" width="9.140625" style="1"/>
    <col min="15361" max="15361" width="71.85546875" style="1" customWidth="1"/>
    <col min="15362" max="15362" width="19.5703125" style="1" customWidth="1"/>
    <col min="15363" max="15363" width="50.85546875" style="1" customWidth="1"/>
    <col min="15364" max="15364" width="19.85546875" style="1" bestFit="1" customWidth="1"/>
    <col min="15365" max="15365" width="36.5703125" style="1" customWidth="1"/>
    <col min="15366" max="15366" width="9.140625" style="1"/>
    <col min="15367" max="15367" width="11" style="1" bestFit="1" customWidth="1"/>
    <col min="15368" max="15616" width="9.140625" style="1"/>
    <col min="15617" max="15617" width="71.85546875" style="1" customWidth="1"/>
    <col min="15618" max="15618" width="19.5703125" style="1" customWidth="1"/>
    <col min="15619" max="15619" width="50.85546875" style="1" customWidth="1"/>
    <col min="15620" max="15620" width="19.85546875" style="1" bestFit="1" customWidth="1"/>
    <col min="15621" max="15621" width="36.5703125" style="1" customWidth="1"/>
    <col min="15622" max="15622" width="9.140625" style="1"/>
    <col min="15623" max="15623" width="11" style="1" bestFit="1" customWidth="1"/>
    <col min="15624" max="15872" width="9.140625" style="1"/>
    <col min="15873" max="15873" width="71.85546875" style="1" customWidth="1"/>
    <col min="15874" max="15874" width="19.5703125" style="1" customWidth="1"/>
    <col min="15875" max="15875" width="50.85546875" style="1" customWidth="1"/>
    <col min="15876" max="15876" width="19.85546875" style="1" bestFit="1" customWidth="1"/>
    <col min="15877" max="15877" width="36.5703125" style="1" customWidth="1"/>
    <col min="15878" max="15878" width="9.140625" style="1"/>
    <col min="15879" max="15879" width="11" style="1" bestFit="1" customWidth="1"/>
    <col min="15880" max="16128" width="9.140625" style="1"/>
    <col min="16129" max="16129" width="71.85546875" style="1" customWidth="1"/>
    <col min="16130" max="16130" width="19.5703125" style="1" customWidth="1"/>
    <col min="16131" max="16131" width="50.85546875" style="1" customWidth="1"/>
    <col min="16132" max="16132" width="19.85546875" style="1" bestFit="1" customWidth="1"/>
    <col min="16133" max="16133" width="36.5703125" style="1" customWidth="1"/>
    <col min="16134" max="16134" width="9.140625" style="1"/>
    <col min="16135" max="16135" width="11" style="1" bestFit="1" customWidth="1"/>
    <col min="16136" max="16384" width="9.140625" style="1"/>
  </cols>
  <sheetData>
    <row r="1" spans="1:5" ht="20.25" thickBot="1" x14ac:dyDescent="0.3">
      <c r="A1" s="179" t="s">
        <v>0</v>
      </c>
      <c r="B1" s="180"/>
      <c r="C1" s="180"/>
      <c r="D1" s="180"/>
      <c r="E1" s="181"/>
    </row>
    <row r="2" spans="1:5" ht="13.5" thickBot="1" x14ac:dyDescent="0.25"/>
    <row r="3" spans="1:5" ht="20.25" thickBot="1" x14ac:dyDescent="0.3">
      <c r="A3" s="182" t="s">
        <v>100</v>
      </c>
      <c r="B3" s="183"/>
      <c r="C3" s="183"/>
      <c r="D3" s="183"/>
      <c r="E3" s="181"/>
    </row>
    <row r="4" spans="1:5" ht="20.25" thickBot="1" x14ac:dyDescent="0.25">
      <c r="A4" s="2"/>
      <c r="B4" s="2"/>
      <c r="C4" s="2"/>
      <c r="D4" s="2"/>
    </row>
    <row r="5" spans="1:5" ht="15" thickBot="1" x14ac:dyDescent="0.25">
      <c r="A5" s="3" t="s">
        <v>1</v>
      </c>
      <c r="B5" s="4" t="s">
        <v>2</v>
      </c>
      <c r="C5" s="4" t="s">
        <v>3</v>
      </c>
      <c r="D5" s="4" t="s">
        <v>4</v>
      </c>
      <c r="E5" s="5" t="s">
        <v>5</v>
      </c>
    </row>
    <row r="6" spans="1:5" ht="18" customHeight="1" thickBot="1" x14ac:dyDescent="0.25">
      <c r="A6" s="6" t="s">
        <v>6</v>
      </c>
      <c r="B6" s="7" t="s">
        <v>2</v>
      </c>
      <c r="C6" s="8">
        <v>4</v>
      </c>
      <c r="D6" s="9">
        <f>D14</f>
        <v>469.13</v>
      </c>
      <c r="E6" s="10" t="s">
        <v>7</v>
      </c>
    </row>
    <row r="7" spans="1:5" ht="13.5" thickBot="1" x14ac:dyDescent="0.25">
      <c r="A7" s="11" t="s">
        <v>8</v>
      </c>
      <c r="B7" s="4" t="s">
        <v>9</v>
      </c>
      <c r="C7" s="4" t="s">
        <v>10</v>
      </c>
      <c r="D7" s="4" t="s">
        <v>4</v>
      </c>
      <c r="E7" s="5" t="s">
        <v>5</v>
      </c>
    </row>
    <row r="8" spans="1:5" ht="39.75" customHeight="1" thickBot="1" x14ac:dyDescent="0.25">
      <c r="A8" s="12" t="s">
        <v>11</v>
      </c>
      <c r="B8" s="13" t="s">
        <v>2</v>
      </c>
      <c r="C8" s="14" t="s">
        <v>12</v>
      </c>
      <c r="D8" s="15">
        <v>998</v>
      </c>
      <c r="E8" s="108" t="s">
        <v>65</v>
      </c>
    </row>
    <row r="9" spans="1:5" ht="40.5" customHeight="1" thickBot="1" x14ac:dyDescent="0.25">
      <c r="A9" s="17" t="s">
        <v>13</v>
      </c>
      <c r="B9" s="18" t="s">
        <v>2</v>
      </c>
      <c r="C9" s="19" t="s">
        <v>14</v>
      </c>
      <c r="D9" s="20">
        <v>4.54</v>
      </c>
      <c r="E9" s="108" t="s">
        <v>66</v>
      </c>
    </row>
    <row r="10" spans="1:5" ht="15.75" thickBot="1" x14ac:dyDescent="0.3">
      <c r="A10" s="21"/>
      <c r="B10" s="21"/>
      <c r="C10" s="21"/>
      <c r="D10" s="21"/>
      <c r="E10" s="22"/>
    </row>
    <row r="11" spans="1:5" ht="13.5" thickBot="1" x14ac:dyDescent="0.25">
      <c r="A11" s="11" t="s">
        <v>15</v>
      </c>
      <c r="B11" s="4" t="s">
        <v>9</v>
      </c>
      <c r="C11" s="4" t="s">
        <v>10</v>
      </c>
      <c r="D11" s="4" t="s">
        <v>4</v>
      </c>
      <c r="E11" s="5" t="s">
        <v>5</v>
      </c>
    </row>
    <row r="12" spans="1:5" ht="26.25" thickBot="1" x14ac:dyDescent="0.25">
      <c r="A12" s="12" t="s">
        <v>16</v>
      </c>
      <c r="B12" s="23" t="s">
        <v>2</v>
      </c>
      <c r="C12" s="24" t="s">
        <v>17</v>
      </c>
      <c r="D12" s="25">
        <f>ROUND((D9*5*C6*4.4285*7)/6,2)</f>
        <v>469.13</v>
      </c>
      <c r="E12" s="110" t="s">
        <v>67</v>
      </c>
    </row>
    <row r="13" spans="1:5" ht="39" thickBot="1" x14ac:dyDescent="0.25">
      <c r="A13" s="26" t="s">
        <v>18</v>
      </c>
      <c r="B13" s="27" t="s">
        <v>2</v>
      </c>
      <c r="C13" s="28" t="s">
        <v>19</v>
      </c>
      <c r="D13" s="29"/>
      <c r="E13" s="109" t="s">
        <v>87</v>
      </c>
    </row>
    <row r="14" spans="1:5" ht="13.5" thickBot="1" x14ac:dyDescent="0.25">
      <c r="A14" s="11" t="s">
        <v>20</v>
      </c>
      <c r="B14" s="4" t="s">
        <v>2</v>
      </c>
      <c r="C14" s="30" t="s">
        <v>21</v>
      </c>
      <c r="D14" s="31">
        <f>SUM(D12,D13)</f>
        <v>469.13</v>
      </c>
      <c r="E14" s="32" t="s">
        <v>2</v>
      </c>
    </row>
    <row r="15" spans="1:5" ht="15" x14ac:dyDescent="0.2">
      <c r="A15" s="184" t="s">
        <v>22</v>
      </c>
      <c r="B15" s="185"/>
      <c r="C15" s="185"/>
      <c r="D15" s="185"/>
      <c r="E15" s="33"/>
    </row>
    <row r="16" spans="1:5" ht="33" customHeight="1" x14ac:dyDescent="0.2">
      <c r="A16" s="186" t="s">
        <v>68</v>
      </c>
      <c r="B16" s="187"/>
      <c r="C16" s="187"/>
      <c r="D16" s="187"/>
      <c r="E16" s="188"/>
    </row>
    <row r="17" spans="1:5" ht="13.5" thickBot="1" x14ac:dyDescent="0.25">
      <c r="A17" s="34"/>
      <c r="B17" s="35"/>
      <c r="C17" s="36"/>
      <c r="D17" s="37"/>
    </row>
    <row r="18" spans="1:5" ht="15" thickBot="1" x14ac:dyDescent="0.25">
      <c r="A18" s="11" t="s">
        <v>23</v>
      </c>
      <c r="B18" s="4" t="s">
        <v>24</v>
      </c>
      <c r="C18" s="4" t="s">
        <v>10</v>
      </c>
      <c r="D18" s="4" t="s">
        <v>4</v>
      </c>
      <c r="E18" s="5" t="s">
        <v>5</v>
      </c>
    </row>
    <row r="19" spans="1:5" x14ac:dyDescent="0.2">
      <c r="A19" s="38" t="s">
        <v>25</v>
      </c>
      <c r="B19" s="39"/>
      <c r="C19" s="39"/>
      <c r="D19" s="39"/>
      <c r="E19" s="40"/>
    </row>
    <row r="20" spans="1:5" ht="26.25" thickBot="1" x14ac:dyDescent="0.25">
      <c r="A20" s="41" t="s">
        <v>26</v>
      </c>
      <c r="B20" s="42">
        <v>0.02</v>
      </c>
      <c r="C20" s="43" t="s">
        <v>27</v>
      </c>
      <c r="D20" s="44">
        <f>ROUND(B20*$D$14,2)</f>
        <v>9.3800000000000008</v>
      </c>
      <c r="E20" s="111" t="s">
        <v>69</v>
      </c>
    </row>
    <row r="21" spans="1:5" ht="25.5" x14ac:dyDescent="0.2">
      <c r="A21" s="41" t="s">
        <v>28</v>
      </c>
      <c r="B21" s="45"/>
      <c r="C21" s="43" t="s">
        <v>27</v>
      </c>
      <c r="D21" s="44">
        <f>ROUND(B21*$D$14,2)</f>
        <v>0</v>
      </c>
      <c r="E21" s="46" t="s">
        <v>88</v>
      </c>
    </row>
    <row r="22" spans="1:5" ht="26.25" thickBot="1" x14ac:dyDescent="0.25">
      <c r="A22" s="47" t="s">
        <v>29</v>
      </c>
      <c r="B22" s="48"/>
      <c r="C22" s="49" t="s">
        <v>27</v>
      </c>
      <c r="D22" s="50">
        <f>ROUND(B22*$D$14,2)</f>
        <v>0</v>
      </c>
      <c r="E22" s="51" t="s">
        <v>88</v>
      </c>
    </row>
    <row r="23" spans="1:5" ht="13.5" thickBot="1" x14ac:dyDescent="0.25">
      <c r="A23" s="11" t="s">
        <v>30</v>
      </c>
      <c r="B23" s="52">
        <f>SUM(B20:B22)</f>
        <v>0.02</v>
      </c>
      <c r="C23" s="4" t="s">
        <v>21</v>
      </c>
      <c r="D23" s="53">
        <f>SUM(D20:D22)</f>
        <v>9.3800000000000008</v>
      </c>
      <c r="E23" s="32" t="s">
        <v>2</v>
      </c>
    </row>
    <row r="24" spans="1:5" ht="30" customHeight="1" thickBot="1" x14ac:dyDescent="0.3">
      <c r="A24" s="189" t="s">
        <v>97</v>
      </c>
      <c r="B24" s="190"/>
      <c r="C24" s="190"/>
      <c r="D24" s="190"/>
      <c r="E24" s="191"/>
    </row>
    <row r="25" spans="1:5" ht="13.5" thickBot="1" x14ac:dyDescent="0.25">
      <c r="A25" s="54" t="s">
        <v>31</v>
      </c>
      <c r="B25" s="55"/>
      <c r="C25" s="56"/>
      <c r="D25" s="56"/>
      <c r="E25" s="57"/>
    </row>
    <row r="26" spans="1:5" x14ac:dyDescent="0.2">
      <c r="A26" s="26" t="s">
        <v>32</v>
      </c>
      <c r="B26" s="58">
        <f>1/12</f>
        <v>8.3333333333333329E-2</v>
      </c>
      <c r="C26" s="59" t="s">
        <v>27</v>
      </c>
      <c r="D26" s="60">
        <f>ROUND(B26*$D$14,2)</f>
        <v>39.090000000000003</v>
      </c>
      <c r="E26" s="16" t="s">
        <v>33</v>
      </c>
    </row>
    <row r="27" spans="1:5" ht="13.5" thickBot="1" x14ac:dyDescent="0.25">
      <c r="A27" s="61" t="s">
        <v>34</v>
      </c>
      <c r="B27" s="62">
        <f>(1+1/3)/12</f>
        <v>0.1111111111111111</v>
      </c>
      <c r="C27" s="7" t="s">
        <v>27</v>
      </c>
      <c r="D27" s="63">
        <f>ROUND(B27*$D$14,2)</f>
        <v>52.13</v>
      </c>
      <c r="E27" s="64" t="s">
        <v>35</v>
      </c>
    </row>
    <row r="28" spans="1:5" ht="13.5" thickBot="1" x14ac:dyDescent="0.25">
      <c r="A28" s="11" t="s">
        <v>36</v>
      </c>
      <c r="B28" s="52">
        <f>SUM(B26:B27)</f>
        <v>0.19444444444444442</v>
      </c>
      <c r="C28" s="4" t="s">
        <v>21</v>
      </c>
      <c r="D28" s="53">
        <f>SUM(D26,D27)</f>
        <v>91.22</v>
      </c>
      <c r="E28" s="32" t="s">
        <v>2</v>
      </c>
    </row>
    <row r="29" spans="1:5" ht="13.5" thickBot="1" x14ac:dyDescent="0.25">
      <c r="A29" s="34"/>
      <c r="B29" s="37"/>
      <c r="C29" s="37"/>
      <c r="D29" s="65"/>
      <c r="E29" s="66"/>
    </row>
    <row r="30" spans="1:5" ht="13.5" thickBot="1" x14ac:dyDescent="0.25">
      <c r="A30" s="54" t="s">
        <v>37</v>
      </c>
      <c r="B30" s="55"/>
      <c r="C30" s="56"/>
      <c r="D30" s="56"/>
      <c r="E30" s="57"/>
    </row>
    <row r="31" spans="1:5" ht="13.5" thickBot="1" x14ac:dyDescent="0.25">
      <c r="A31" s="6" t="s">
        <v>38</v>
      </c>
      <c r="B31" s="67">
        <f>B23*B28</f>
        <v>3.8888888888888883E-3</v>
      </c>
      <c r="C31" s="68" t="s">
        <v>39</v>
      </c>
      <c r="D31" s="69">
        <f>ROUND(B31*$D$14,2)</f>
        <v>1.82</v>
      </c>
      <c r="E31" s="66"/>
    </row>
    <row r="32" spans="1:5" ht="13.5" thickBot="1" x14ac:dyDescent="0.25">
      <c r="A32" s="11" t="s">
        <v>40</v>
      </c>
      <c r="B32" s="52">
        <f>B31</f>
        <v>3.8888888888888883E-3</v>
      </c>
      <c r="C32" s="4" t="s">
        <v>21</v>
      </c>
      <c r="D32" s="53">
        <f>D31</f>
        <v>1.82</v>
      </c>
      <c r="E32" s="32" t="s">
        <v>2</v>
      </c>
    </row>
    <row r="33" spans="1:7" ht="13.5" thickBot="1" x14ac:dyDescent="0.25">
      <c r="A33" s="34"/>
      <c r="B33" s="37"/>
      <c r="C33" s="37"/>
      <c r="D33" s="65"/>
      <c r="E33" s="70"/>
    </row>
    <row r="34" spans="1:7" ht="13.5" thickBot="1" x14ac:dyDescent="0.25">
      <c r="A34" s="11" t="s">
        <v>41</v>
      </c>
      <c r="B34" s="52">
        <f>(D23+D28+D32)/D14</f>
        <v>0.21831901605098797</v>
      </c>
      <c r="C34" s="4" t="s">
        <v>42</v>
      </c>
      <c r="D34" s="53">
        <f>SUM(D23,D28,D32)</f>
        <v>102.41999999999999</v>
      </c>
      <c r="E34" s="32" t="s">
        <v>2</v>
      </c>
    </row>
    <row r="35" spans="1:7" ht="13.5" thickBot="1" x14ac:dyDescent="0.25">
      <c r="A35" s="37"/>
      <c r="B35" s="37"/>
      <c r="C35" s="37"/>
      <c r="D35" s="65"/>
      <c r="E35" s="33"/>
    </row>
    <row r="36" spans="1:7" ht="13.5" thickBot="1" x14ac:dyDescent="0.25">
      <c r="A36" s="11" t="s">
        <v>43</v>
      </c>
      <c r="B36" s="4" t="s">
        <v>4</v>
      </c>
      <c r="C36" s="4" t="s">
        <v>10</v>
      </c>
      <c r="D36" s="4" t="s">
        <v>4</v>
      </c>
      <c r="E36" s="5" t="s">
        <v>5</v>
      </c>
    </row>
    <row r="37" spans="1:7" ht="28.5" customHeight="1" x14ac:dyDescent="0.2">
      <c r="A37" s="12" t="s">
        <v>44</v>
      </c>
      <c r="B37" s="71"/>
      <c r="C37" s="59" t="s">
        <v>92</v>
      </c>
      <c r="D37" s="72">
        <f>B37</f>
        <v>0</v>
      </c>
      <c r="E37" s="16" t="s">
        <v>94</v>
      </c>
    </row>
    <row r="38" spans="1:7" ht="28.5" customHeight="1" x14ac:dyDescent="0.2">
      <c r="A38" s="41" t="s">
        <v>45</v>
      </c>
      <c r="B38" s="73">
        <f>ROUND(4.5*22*4,2)</f>
        <v>396</v>
      </c>
      <c r="C38" s="43" t="s">
        <v>89</v>
      </c>
      <c r="D38" s="127">
        <f>B38</f>
        <v>396</v>
      </c>
      <c r="E38" s="128" t="s">
        <v>70</v>
      </c>
    </row>
    <row r="39" spans="1:7" ht="28.5" customHeight="1" x14ac:dyDescent="0.2">
      <c r="A39" s="41" t="s">
        <v>46</v>
      </c>
      <c r="B39" s="73">
        <f>IF(B38&gt;=ROUND(0.06*D14,2),ROUND(-0.06*D14,2),-B38)</f>
        <v>-28.15</v>
      </c>
      <c r="C39" s="43" t="s">
        <v>47</v>
      </c>
      <c r="D39" s="74">
        <f>B39</f>
        <v>-28.15</v>
      </c>
      <c r="E39" s="16" t="s">
        <v>48</v>
      </c>
    </row>
    <row r="40" spans="1:7" ht="28.5" customHeight="1" x14ac:dyDescent="0.2">
      <c r="A40" s="61" t="s">
        <v>93</v>
      </c>
      <c r="B40" s="125">
        <f>15*22</f>
        <v>330</v>
      </c>
      <c r="C40" s="49" t="s">
        <v>98</v>
      </c>
      <c r="D40" s="126">
        <f>B40</f>
        <v>330</v>
      </c>
      <c r="E40" s="64" t="s">
        <v>94</v>
      </c>
    </row>
    <row r="41" spans="1:7" ht="28.5" customHeight="1" thickBot="1" x14ac:dyDescent="0.25">
      <c r="A41" s="61" t="s">
        <v>49</v>
      </c>
      <c r="B41" s="75"/>
      <c r="C41" s="76" t="s">
        <v>2</v>
      </c>
      <c r="D41" s="77">
        <f>B41</f>
        <v>0</v>
      </c>
      <c r="E41" s="78" t="s">
        <v>88</v>
      </c>
    </row>
    <row r="42" spans="1:7" ht="13.5" thickBot="1" x14ac:dyDescent="0.25">
      <c r="A42" s="11" t="s">
        <v>50</v>
      </c>
      <c r="B42" s="79" t="s">
        <v>2</v>
      </c>
      <c r="C42" s="4" t="s">
        <v>21</v>
      </c>
      <c r="D42" s="30">
        <f>SUM(D37:D41)</f>
        <v>697.85</v>
      </c>
      <c r="E42" s="32" t="s">
        <v>2</v>
      </c>
    </row>
    <row r="43" spans="1:7" ht="12.75" customHeight="1" x14ac:dyDescent="0.2">
      <c r="A43" s="37" t="s">
        <v>95</v>
      </c>
      <c r="B43" s="37"/>
      <c r="C43" s="37"/>
      <c r="D43" s="37"/>
      <c r="E43" s="37"/>
    </row>
    <row r="44" spans="1:7" ht="26.25" customHeight="1" x14ac:dyDescent="0.25">
      <c r="A44" s="192" t="s">
        <v>96</v>
      </c>
      <c r="B44" s="192"/>
      <c r="C44" s="192"/>
      <c r="D44" s="192"/>
      <c r="E44" s="191"/>
    </row>
    <row r="45" spans="1:7" ht="13.5" thickBot="1" x14ac:dyDescent="0.25">
      <c r="A45" s="80"/>
      <c r="B45" s="81"/>
      <c r="C45" s="81"/>
      <c r="D45" s="81"/>
      <c r="E45" s="81"/>
    </row>
    <row r="46" spans="1:7" ht="12.75" customHeight="1" thickBot="1" x14ac:dyDescent="0.25">
      <c r="A46" s="82" t="s">
        <v>51</v>
      </c>
      <c r="B46" s="79" t="s">
        <v>2</v>
      </c>
      <c r="C46" s="79" t="s">
        <v>52</v>
      </c>
      <c r="D46" s="83">
        <f>SUM(D14,D34,D42)</f>
        <v>1269.4000000000001</v>
      </c>
      <c r="E46" s="32" t="s">
        <v>2</v>
      </c>
      <c r="G46" s="84"/>
    </row>
    <row r="47" spans="1:7" ht="13.5" thickBot="1" x14ac:dyDescent="0.25">
      <c r="A47" s="37"/>
      <c r="B47" s="37"/>
      <c r="C47" s="37"/>
      <c r="D47" s="37"/>
      <c r="E47" s="37"/>
    </row>
    <row r="48" spans="1:7" ht="13.5" thickBot="1" x14ac:dyDescent="0.25">
      <c r="A48" s="85" t="s">
        <v>53</v>
      </c>
      <c r="B48" s="86" t="s">
        <v>54</v>
      </c>
      <c r="C48" s="86" t="s">
        <v>10</v>
      </c>
      <c r="D48" s="87" t="s">
        <v>4</v>
      </c>
      <c r="E48" s="5" t="s">
        <v>5</v>
      </c>
    </row>
    <row r="49" spans="1:5" ht="27.75" customHeight="1" thickBot="1" x14ac:dyDescent="0.25">
      <c r="A49" s="88" t="s">
        <v>55</v>
      </c>
      <c r="B49" s="89"/>
      <c r="C49" s="90" t="s">
        <v>56</v>
      </c>
      <c r="D49" s="91">
        <f>ROUND(B49*D46,2)</f>
        <v>0</v>
      </c>
      <c r="E49" s="92" t="s">
        <v>88</v>
      </c>
    </row>
    <row r="50" spans="1:5" ht="13.5" thickBot="1" x14ac:dyDescent="0.25">
      <c r="A50" s="93" t="s">
        <v>57</v>
      </c>
      <c r="B50" s="94">
        <f>B49</f>
        <v>0</v>
      </c>
      <c r="C50" s="95" t="s">
        <v>21</v>
      </c>
      <c r="D50" s="96">
        <f>D49</f>
        <v>0</v>
      </c>
      <c r="E50" s="32" t="s">
        <v>2</v>
      </c>
    </row>
    <row r="51" spans="1:5" ht="15.75" thickBot="1" x14ac:dyDescent="0.25">
      <c r="A51" s="177" t="s">
        <v>58</v>
      </c>
      <c r="B51" s="178"/>
      <c r="C51" s="178"/>
      <c r="D51" s="178"/>
      <c r="E51" s="97"/>
    </row>
    <row r="52" spans="1:5" ht="13.5" thickBot="1" x14ac:dyDescent="0.25">
      <c r="A52" s="98"/>
      <c r="B52" s="37"/>
      <c r="C52" s="37"/>
      <c r="D52" s="37"/>
      <c r="E52" s="37"/>
    </row>
    <row r="53" spans="1:5" ht="13.5" thickBot="1" x14ac:dyDescent="0.25">
      <c r="A53" s="11" t="s">
        <v>59</v>
      </c>
      <c r="B53" s="32" t="s">
        <v>60</v>
      </c>
    </row>
    <row r="54" spans="1:5" ht="13.5" thickBot="1" x14ac:dyDescent="0.25">
      <c r="A54" s="99" t="s">
        <v>61</v>
      </c>
      <c r="B54" s="100"/>
    </row>
    <row r="55" spans="1:5" ht="13.5" thickBot="1" x14ac:dyDescent="0.25"/>
    <row r="56" spans="1:5" ht="13.5" thickBot="1" x14ac:dyDescent="0.25">
      <c r="A56" s="101" t="s">
        <v>62</v>
      </c>
      <c r="B56" s="102"/>
      <c r="C56" s="86" t="s">
        <v>10</v>
      </c>
      <c r="D56" s="103" t="s">
        <v>4</v>
      </c>
    </row>
    <row r="57" spans="1:5" ht="13.5" thickBot="1" x14ac:dyDescent="0.25">
      <c r="A57" s="104" t="s">
        <v>63</v>
      </c>
      <c r="B57" s="105"/>
      <c r="C57" s="106" t="s">
        <v>64</v>
      </c>
      <c r="D57" s="107">
        <f>ROUND(SUM(D46,D50),2)</f>
        <v>1269.4000000000001</v>
      </c>
    </row>
  </sheetData>
  <sheetProtection algorithmName="SHA-512" hashValue="eCYD0zQmBNpE0yTmCwimttSzGZjxwm4/uFLgoaAgdKAbmMJVJ/0Jlqsl0X7vgq8QFnAaEMhvUWiPp0LmlTAjWw==" saltValue="bEia2zrHA/GYrtSTWHQLRA==" spinCount="100000" sheet="1" objects="1" scenarios="1"/>
  <mergeCells count="7">
    <mergeCell ref="A51:D51"/>
    <mergeCell ref="A1:E1"/>
    <mergeCell ref="A3:E3"/>
    <mergeCell ref="A15:D15"/>
    <mergeCell ref="A16:E16"/>
    <mergeCell ref="A24:E24"/>
    <mergeCell ref="A44:E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topLeftCell="A19" workbookViewId="0">
      <selection activeCell="A3" sqref="A3:B5"/>
    </sheetView>
  </sheetViews>
  <sheetFormatPr defaultRowHeight="15" x14ac:dyDescent="0.25"/>
  <cols>
    <col min="1" max="1" width="109.42578125" customWidth="1"/>
    <col min="2" max="2" width="26.85546875" customWidth="1"/>
    <col min="3" max="3" width="55.42578125" customWidth="1"/>
  </cols>
  <sheetData>
    <row r="1" spans="1:4" ht="49.5" customHeight="1" thickBot="1" x14ac:dyDescent="0.3">
      <c r="A1" s="195" t="s">
        <v>85</v>
      </c>
      <c r="B1" s="196"/>
      <c r="C1" s="197"/>
      <c r="D1" s="135"/>
    </row>
    <row r="2" spans="1:4" ht="16.5" thickTop="1" thickBot="1" x14ac:dyDescent="0.3">
      <c r="A2" s="193" t="s">
        <v>86</v>
      </c>
      <c r="B2" s="194"/>
      <c r="C2" s="137"/>
    </row>
    <row r="3" spans="1:4" ht="15.75" thickTop="1" x14ac:dyDescent="0.25">
      <c r="A3" s="198"/>
      <c r="B3" s="199"/>
      <c r="C3" s="135"/>
    </row>
    <row r="4" spans="1:4" ht="29.25" customHeight="1" x14ac:dyDescent="0.25">
      <c r="A4" s="200"/>
      <c r="B4" s="201"/>
      <c r="C4" s="135"/>
    </row>
    <row r="5" spans="1:4" ht="29.25" customHeight="1" thickBot="1" x14ac:dyDescent="0.3">
      <c r="A5" s="202"/>
      <c r="B5" s="203"/>
      <c r="C5" s="146"/>
    </row>
    <row r="6" spans="1:4" ht="16.5" thickTop="1" thickBot="1" x14ac:dyDescent="0.3">
      <c r="A6" s="165" t="s">
        <v>28</v>
      </c>
      <c r="B6" s="167" t="s">
        <v>79</v>
      </c>
      <c r="C6" s="139" t="s">
        <v>105</v>
      </c>
      <c r="D6" s="135"/>
    </row>
    <row r="7" spans="1:4" ht="16.5" thickTop="1" thickBot="1" x14ac:dyDescent="0.3">
      <c r="A7" s="140" t="s">
        <v>28</v>
      </c>
      <c r="B7" s="166">
        <v>0.2</v>
      </c>
      <c r="C7" s="141"/>
      <c r="D7" s="135"/>
    </row>
    <row r="8" spans="1:4" ht="16.5" thickTop="1" thickBot="1" x14ac:dyDescent="0.3">
      <c r="A8" s="136"/>
      <c r="B8" s="133"/>
      <c r="C8" s="143"/>
      <c r="D8" s="135"/>
    </row>
    <row r="9" spans="1:4" ht="16.5" thickTop="1" thickBot="1" x14ac:dyDescent="0.3">
      <c r="A9" s="121" t="s">
        <v>103</v>
      </c>
      <c r="B9" s="122" t="s">
        <v>79</v>
      </c>
      <c r="C9" s="139" t="s">
        <v>105</v>
      </c>
      <c r="D9" s="135"/>
    </row>
    <row r="10" spans="1:4" ht="16.5" thickTop="1" thickBot="1" x14ac:dyDescent="0.3">
      <c r="A10" s="123"/>
      <c r="B10" s="133"/>
      <c r="C10" s="144"/>
      <c r="D10" s="135"/>
    </row>
    <row r="11" spans="1:4" ht="16.5" thickTop="1" thickBot="1" x14ac:dyDescent="0.3">
      <c r="A11" s="123"/>
      <c r="B11" s="133"/>
      <c r="C11" s="144"/>
      <c r="D11" s="135"/>
    </row>
    <row r="12" spans="1:4" ht="16.5" thickTop="1" thickBot="1" x14ac:dyDescent="0.3">
      <c r="A12" s="123"/>
      <c r="B12" s="132"/>
      <c r="C12" s="144"/>
      <c r="D12" s="135"/>
    </row>
    <row r="13" spans="1:4" ht="16.5" thickTop="1" thickBot="1" x14ac:dyDescent="0.3">
      <c r="A13" s="123"/>
      <c r="B13" s="132"/>
      <c r="C13" s="144"/>
      <c r="D13" s="135"/>
    </row>
    <row r="14" spans="1:4" ht="16.5" thickTop="1" thickBot="1" x14ac:dyDescent="0.3">
      <c r="A14" s="123"/>
      <c r="B14" s="132"/>
      <c r="C14" s="144"/>
      <c r="D14" s="135"/>
    </row>
    <row r="15" spans="1:4" ht="16.5" thickTop="1" thickBot="1" x14ac:dyDescent="0.3">
      <c r="A15" s="123"/>
      <c r="B15" s="132"/>
      <c r="C15" s="144"/>
      <c r="D15" s="135"/>
    </row>
    <row r="16" spans="1:4" ht="16.5" thickTop="1" thickBot="1" x14ac:dyDescent="0.3">
      <c r="A16" s="123"/>
      <c r="B16" s="132"/>
      <c r="C16" s="144"/>
      <c r="D16" s="135"/>
    </row>
    <row r="17" spans="1:4" ht="16.5" thickTop="1" thickBot="1" x14ac:dyDescent="0.3">
      <c r="A17" s="123"/>
      <c r="B17" s="132"/>
      <c r="C17" s="144"/>
      <c r="D17" s="135"/>
    </row>
    <row r="18" spans="1:4" ht="16.5" thickTop="1" thickBot="1" x14ac:dyDescent="0.3">
      <c r="A18" s="123"/>
      <c r="B18" s="132"/>
      <c r="C18" s="144"/>
      <c r="D18" s="135"/>
    </row>
    <row r="19" spans="1:4" ht="16.5" thickTop="1" thickBot="1" x14ac:dyDescent="0.3">
      <c r="A19" s="123"/>
      <c r="B19" s="132"/>
      <c r="C19" s="144"/>
      <c r="D19" s="135"/>
    </row>
    <row r="20" spans="1:4" ht="16.5" thickTop="1" thickBot="1" x14ac:dyDescent="0.3">
      <c r="A20" s="123"/>
      <c r="B20" s="132"/>
      <c r="C20" s="144"/>
      <c r="D20" s="135"/>
    </row>
    <row r="21" spans="1:4" ht="16.5" thickTop="1" thickBot="1" x14ac:dyDescent="0.3">
      <c r="A21" s="138"/>
      <c r="B21" s="142"/>
      <c r="C21" s="145"/>
      <c r="D21" s="135"/>
    </row>
    <row r="22" spans="1:4" ht="16.5" thickTop="1" thickBot="1" x14ac:dyDescent="0.3">
      <c r="A22" s="151" t="s">
        <v>104</v>
      </c>
      <c r="B22" s="153">
        <f>SUM(B10:B21)</f>
        <v>0</v>
      </c>
      <c r="C22" s="137"/>
    </row>
    <row r="23" spans="1:4" ht="16.5" thickTop="1" thickBot="1" x14ac:dyDescent="0.3">
      <c r="A23" s="152"/>
      <c r="B23" s="154"/>
      <c r="C23" s="149"/>
    </row>
    <row r="24" spans="1:4" ht="16.5" thickTop="1" thickBot="1" x14ac:dyDescent="0.3">
      <c r="A24" s="148" t="s">
        <v>81</v>
      </c>
      <c r="B24" s="148" t="s">
        <v>80</v>
      </c>
      <c r="C24" s="150" t="s">
        <v>105</v>
      </c>
      <c r="D24" s="135"/>
    </row>
    <row r="25" spans="1:4" ht="16.5" thickTop="1" thickBot="1" x14ac:dyDescent="0.3">
      <c r="A25" s="124"/>
      <c r="B25" s="131"/>
      <c r="C25" s="144"/>
      <c r="D25" s="135"/>
    </row>
    <row r="26" spans="1:4" ht="16.5" thickTop="1" thickBot="1" x14ac:dyDescent="0.3">
      <c r="A26" s="124"/>
      <c r="B26" s="131"/>
      <c r="C26" s="144"/>
      <c r="D26" s="135"/>
    </row>
    <row r="27" spans="1:4" ht="16.5" thickTop="1" thickBot="1" x14ac:dyDescent="0.3">
      <c r="A27" s="124"/>
      <c r="B27" s="131"/>
      <c r="C27" s="144"/>
      <c r="D27" s="135"/>
    </row>
    <row r="28" spans="1:4" ht="16.5" thickTop="1" thickBot="1" x14ac:dyDescent="0.3">
      <c r="A28" s="124"/>
      <c r="B28" s="131"/>
      <c r="C28" s="144"/>
      <c r="D28" s="135"/>
    </row>
    <row r="29" spans="1:4" ht="16.5" thickTop="1" thickBot="1" x14ac:dyDescent="0.3">
      <c r="A29" s="130"/>
      <c r="B29" s="123"/>
      <c r="C29" s="144"/>
      <c r="D29" s="135"/>
    </row>
    <row r="30" spans="1:4" ht="16.5" thickTop="1" thickBot="1" x14ac:dyDescent="0.3">
      <c r="A30" s="147"/>
      <c r="B30" s="155"/>
      <c r="C30" s="141"/>
      <c r="D30" s="135"/>
    </row>
    <row r="31" spans="1:4" ht="16.5" thickTop="1" thickBot="1" x14ac:dyDescent="0.3">
      <c r="A31" s="159" t="s">
        <v>82</v>
      </c>
      <c r="B31" s="157">
        <f>SUM(B25:B30)</f>
        <v>0</v>
      </c>
      <c r="C31" s="137"/>
    </row>
    <row r="32" spans="1:4" ht="16.5" thickTop="1" thickBot="1" x14ac:dyDescent="0.3">
      <c r="A32" s="160"/>
      <c r="B32" s="158"/>
      <c r="C32" s="135"/>
    </row>
    <row r="33" spans="1:3" ht="16.5" thickTop="1" thickBot="1" x14ac:dyDescent="0.3">
      <c r="A33" s="156" t="s">
        <v>83</v>
      </c>
      <c r="B33" s="164" t="s">
        <v>79</v>
      </c>
      <c r="C33" s="135"/>
    </row>
    <row r="34" spans="1:3" ht="16.5" thickTop="1" thickBot="1" x14ac:dyDescent="0.3">
      <c r="A34" s="124"/>
      <c r="B34" s="163"/>
      <c r="C34" s="135"/>
    </row>
    <row r="35" spans="1:3" ht="16.5" thickTop="1" thickBot="1" x14ac:dyDescent="0.3">
      <c r="A35" s="124"/>
      <c r="B35" s="163"/>
      <c r="C35" s="135"/>
    </row>
    <row r="36" spans="1:3" ht="16.5" thickTop="1" thickBot="1" x14ac:dyDescent="0.3">
      <c r="A36" s="147"/>
      <c r="B36" s="162"/>
      <c r="C36" s="135"/>
    </row>
    <row r="37" spans="1:3" ht="16.5" thickTop="1" thickBot="1" x14ac:dyDescent="0.3">
      <c r="A37" s="159" t="s">
        <v>84</v>
      </c>
      <c r="B37" s="161">
        <f>SUM(B34:B36)</f>
        <v>0</v>
      </c>
    </row>
    <row r="38" spans="1:3" ht="16.5" thickTop="1" thickBot="1" x14ac:dyDescent="0.3">
      <c r="A38" s="168"/>
      <c r="B38" s="169"/>
    </row>
    <row r="39" spans="1:3" ht="16.5" thickTop="1" thickBot="1" x14ac:dyDescent="0.3">
      <c r="A39" s="156" t="s">
        <v>90</v>
      </c>
      <c r="B39" s="164" t="s">
        <v>80</v>
      </c>
      <c r="C39" s="135"/>
    </row>
    <row r="40" spans="1:3" ht="16.5" thickTop="1" thickBot="1" x14ac:dyDescent="0.3">
      <c r="A40" s="134"/>
      <c r="B40" s="170"/>
      <c r="C40" s="135"/>
    </row>
    <row r="41" spans="1:3" ht="16.5" thickTop="1" thickBot="1" x14ac:dyDescent="0.3">
      <c r="A41" s="134"/>
      <c r="B41" s="171"/>
    </row>
    <row r="42" spans="1:3" ht="16.5" thickTop="1" thickBot="1" x14ac:dyDescent="0.3">
      <c r="A42" s="174"/>
      <c r="B42" s="175"/>
      <c r="C42" s="135"/>
    </row>
    <row r="43" spans="1:3" ht="16.5" thickTop="1" thickBot="1" x14ac:dyDescent="0.3">
      <c r="A43" s="173" t="s">
        <v>91</v>
      </c>
      <c r="B43" s="176">
        <f>SUM(B40:B42)</f>
        <v>0</v>
      </c>
      <c r="C43" s="135"/>
    </row>
    <row r="44" spans="1:3" ht="15.75" thickTop="1" x14ac:dyDescent="0.25">
      <c r="A44" s="172"/>
      <c r="B44" s="172"/>
    </row>
  </sheetData>
  <mergeCells count="3">
    <mergeCell ref="A2:B2"/>
    <mergeCell ref="A1:C1"/>
    <mergeCell ref="A3:B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CÁLCULOS</vt:lpstr>
      <vt:lpstr>DETALHAMENTO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Vieira de Souza Junior</dc:creator>
  <cp:lastModifiedBy>Sergio Vieira de Souza Junior</cp:lastModifiedBy>
  <dcterms:created xsi:type="dcterms:W3CDTF">2019-05-31T20:03:03Z</dcterms:created>
  <dcterms:modified xsi:type="dcterms:W3CDTF">2019-06-24T16:19:25Z</dcterms:modified>
</cp:coreProperties>
</file>